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eri.papa\Downloads\"/>
    </mc:Choice>
  </mc:AlternateContent>
  <bookViews>
    <workbookView xWindow="28680" yWindow="-120" windowWidth="29040" windowHeight="15720"/>
  </bookViews>
  <sheets>
    <sheet name=" prodhimi 2025" sheetId="5" r:id="rId1"/>
  </sheets>
  <definedNames>
    <definedName name="_xlnm._FilterDatabase" localSheetId="0" hidden="1">' prodhimi 2025'!$A$3:$Q$259</definedName>
    <definedName name="_xlnm.Print_Area" localSheetId="0">' prodhimi 2025'!$B$1:$Q$266</definedName>
    <definedName name="_xlnm.Print_Titles" localSheetId="0">' prodhimi 2025'!$1:$3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66" i="5" l="1"/>
  <c r="I259" i="5" l="1"/>
  <c r="H265" i="5" l="1"/>
  <c r="L281" i="5"/>
  <c r="H266" i="5" l="1"/>
  <c r="H259" i="5" l="1"/>
  <c r="F282" i="5" l="1"/>
  <c r="Q232" i="5" l="1"/>
  <c r="Q233" i="5"/>
  <c r="Q234" i="5"/>
  <c r="Q236" i="5"/>
  <c r="Q237" i="5"/>
  <c r="Q238" i="5"/>
  <c r="Q239" i="5"/>
  <c r="Q240" i="5"/>
  <c r="Q241" i="5"/>
  <c r="Q242" i="5"/>
  <c r="Q243" i="5"/>
  <c r="Q244" i="5"/>
  <c r="Q245" i="5"/>
  <c r="Q246" i="5"/>
  <c r="Q247" i="5"/>
  <c r="Q248" i="5"/>
  <c r="Q249" i="5"/>
  <c r="Q250" i="5"/>
  <c r="Q251" i="5"/>
  <c r="Q235" i="5"/>
  <c r="F265" i="5"/>
  <c r="G266" i="5"/>
  <c r="G265" i="5"/>
  <c r="G259" i="5" l="1"/>
  <c r="G264" i="5" l="1"/>
  <c r="F266" i="5" l="1"/>
  <c r="F259" i="5" l="1"/>
  <c r="F264" i="5" l="1"/>
  <c r="Q38" i="5"/>
  <c r="E266" i="5"/>
  <c r="P265" i="5" l="1"/>
  <c r="O265" i="5"/>
  <c r="P266" i="5" l="1"/>
  <c r="P259" i="5" l="1"/>
  <c r="P264" i="5" s="1"/>
  <c r="P267" i="5" s="1"/>
  <c r="O266" i="5" l="1"/>
  <c r="O259" i="5" l="1"/>
  <c r="O264" i="5" s="1"/>
  <c r="R269" i="5" l="1"/>
  <c r="M266" i="5" l="1"/>
  <c r="M265" i="5" l="1"/>
  <c r="L266" i="5"/>
  <c r="M259" i="5" l="1"/>
  <c r="M264" i="5" s="1"/>
  <c r="L259" i="5" l="1"/>
  <c r="Q231" i="5" l="1"/>
  <c r="E265" i="5" l="1"/>
  <c r="Q120" i="5" l="1"/>
  <c r="Q119" i="5"/>
  <c r="Q118" i="5"/>
  <c r="Q117" i="5"/>
  <c r="Q116" i="5"/>
  <c r="Q113" i="5"/>
  <c r="Q112" i="5"/>
  <c r="Q111" i="5"/>
  <c r="Q110" i="5"/>
  <c r="Q107" i="5"/>
  <c r="Q106" i="5"/>
  <c r="Q103" i="5"/>
  <c r="Q4" i="5"/>
  <c r="Q102" i="5" l="1"/>
  <c r="Q109" i="5"/>
  <c r="Q115" i="5"/>
  <c r="Q105" i="5"/>
  <c r="Q101" i="5"/>
  <c r="Q114" i="5"/>
  <c r="Q104" i="5"/>
  <c r="Q108" i="5"/>
  <c r="N259" i="5"/>
  <c r="N266" i="5"/>
  <c r="R266" i="5"/>
  <c r="K266" i="5"/>
  <c r="E259" i="5"/>
  <c r="J259" i="5"/>
  <c r="J266" i="5"/>
  <c r="H264" i="5"/>
  <c r="Q226" i="5"/>
  <c r="Q227" i="5"/>
  <c r="Q228" i="5"/>
  <c r="Q192" i="5"/>
  <c r="Q197" i="5"/>
  <c r="Q203" i="5"/>
  <c r="Q209" i="5"/>
  <c r="Q229" i="5"/>
  <c r="Q230" i="5"/>
  <c r="Q71" i="5"/>
  <c r="Q24" i="5"/>
  <c r="Q31" i="5"/>
  <c r="L265" i="5"/>
  <c r="Q45" i="5"/>
  <c r="Q59" i="5"/>
  <c r="Q76" i="5"/>
  <c r="Q84" i="5"/>
  <c r="Q95" i="5"/>
  <c r="Q96" i="5"/>
  <c r="Q154" i="5"/>
  <c r="Q155" i="5"/>
  <c r="Q158" i="5"/>
  <c r="Q182" i="5"/>
  <c r="Q185" i="5"/>
  <c r="Q193" i="5"/>
  <c r="Q196" i="5"/>
  <c r="Q6" i="5"/>
  <c r="Q8" i="5"/>
  <c r="Q9" i="5"/>
  <c r="Q11" i="5"/>
  <c r="Q15" i="5"/>
  <c r="Q16" i="5"/>
  <c r="Q19" i="5"/>
  <c r="Q29" i="5"/>
  <c r="Q30" i="5"/>
  <c r="Q128" i="5"/>
  <c r="Q129" i="5"/>
  <c r="Q131" i="5"/>
  <c r="Q137" i="5"/>
  <c r="Q142" i="5"/>
  <c r="Q147" i="5"/>
  <c r="Q159" i="5"/>
  <c r="Q160" i="5"/>
  <c r="Q161" i="5"/>
  <c r="Q184" i="5"/>
  <c r="Q186" i="5"/>
  <c r="Q187" i="5"/>
  <c r="Q188" i="5"/>
  <c r="Q189" i="5"/>
  <c r="Q190" i="5"/>
  <c r="Q191" i="5"/>
  <c r="Q206" i="5"/>
  <c r="Q207" i="5"/>
  <c r="Q208" i="5"/>
  <c r="Q5" i="5"/>
  <c r="Q7" i="5"/>
  <c r="Q10" i="5"/>
  <c r="Q12" i="5"/>
  <c r="Q13" i="5"/>
  <c r="Q14" i="5"/>
  <c r="Q17" i="5"/>
  <c r="Q18" i="5"/>
  <c r="Q100" i="5"/>
  <c r="Q121" i="5"/>
  <c r="Q122" i="5"/>
  <c r="Q123" i="5"/>
  <c r="Q124" i="5"/>
  <c r="Q130" i="5"/>
  <c r="Q44" i="5"/>
  <c r="Q46" i="5"/>
  <c r="Q48" i="5"/>
  <c r="Q49" i="5"/>
  <c r="Q50" i="5"/>
  <c r="Q51" i="5"/>
  <c r="Q52" i="5"/>
  <c r="Q53" i="5"/>
  <c r="Q54" i="5"/>
  <c r="Q55" i="5"/>
  <c r="Q56" i="5"/>
  <c r="Q57" i="5"/>
  <c r="Q61" i="5"/>
  <c r="Q65" i="5"/>
  <c r="Q66" i="5"/>
  <c r="Q74" i="5"/>
  <c r="Q78" i="5"/>
  <c r="Q79" i="5"/>
  <c r="Q80" i="5"/>
  <c r="Q81" i="5"/>
  <c r="Q132" i="5"/>
  <c r="Q133" i="5"/>
  <c r="Q134" i="5"/>
  <c r="Q138" i="5"/>
  <c r="Q143" i="5"/>
  <c r="Q144" i="5"/>
  <c r="Q145" i="5"/>
  <c r="Q162" i="5"/>
  <c r="Q163" i="5"/>
  <c r="Q198" i="5"/>
  <c r="Q199" i="5"/>
  <c r="Q200" i="5"/>
  <c r="Q204" i="5"/>
  <c r="Q225" i="5"/>
  <c r="Q77" i="5"/>
  <c r="I265" i="5"/>
  <c r="Q42" i="5"/>
  <c r="Q43" i="5"/>
  <c r="Q27" i="5"/>
  <c r="Q36" i="5"/>
  <c r="Q39" i="5"/>
  <c r="J265" i="5"/>
  <c r="Q58" i="5"/>
  <c r="Q63" i="5"/>
  <c r="Q64" i="5"/>
  <c r="Q67" i="5"/>
  <c r="Q73" i="5"/>
  <c r="Q82" i="5"/>
  <c r="Q83" i="5"/>
  <c r="Q85" i="5"/>
  <c r="Q86" i="5"/>
  <c r="Q87" i="5"/>
  <c r="Q88" i="5"/>
  <c r="Q89" i="5"/>
  <c r="Q90" i="5"/>
  <c r="Q91" i="5"/>
  <c r="Q92" i="5"/>
  <c r="Q93" i="5"/>
  <c r="Q94" i="5"/>
  <c r="Q97" i="5"/>
  <c r="Q98" i="5"/>
  <c r="Q125" i="5"/>
  <c r="Q126" i="5"/>
  <c r="Q127" i="5"/>
  <c r="Q135" i="5"/>
  <c r="Q139" i="5"/>
  <c r="Q140" i="5"/>
  <c r="Q146" i="5"/>
  <c r="Q164" i="5"/>
  <c r="Q165" i="5"/>
  <c r="Q166" i="5"/>
  <c r="Q167" i="5"/>
  <c r="Q168" i="5"/>
  <c r="Q169" i="5"/>
  <c r="Q170" i="5"/>
  <c r="Q194" i="5"/>
  <c r="Q201" i="5"/>
  <c r="Q205" i="5"/>
  <c r="Q210" i="5"/>
  <c r="Q211" i="5"/>
  <c r="Q221" i="5"/>
  <c r="Q222" i="5"/>
  <c r="Q223" i="5"/>
  <c r="Q224" i="5"/>
  <c r="Q23" i="5"/>
  <c r="Q41" i="5"/>
  <c r="Q47" i="5"/>
  <c r="Q25" i="5"/>
  <c r="Q26" i="5"/>
  <c r="Q28" i="5"/>
  <c r="Q32" i="5"/>
  <c r="Q33" i="5"/>
  <c r="Q34" i="5"/>
  <c r="Q35" i="5"/>
  <c r="Q37" i="5"/>
  <c r="N265" i="5"/>
  <c r="Q60" i="5"/>
  <c r="Q20" i="5"/>
  <c r="Q21" i="5"/>
  <c r="Q22" i="5"/>
  <c r="Q40" i="5"/>
  <c r="K265" i="5"/>
  <c r="Q62" i="5"/>
  <c r="Q68" i="5"/>
  <c r="Q69" i="5"/>
  <c r="Q70" i="5"/>
  <c r="Q72" i="5"/>
  <c r="Q75" i="5"/>
  <c r="Q99" i="5"/>
  <c r="Q136" i="5"/>
  <c r="Q141" i="5"/>
  <c r="Q148" i="5"/>
  <c r="Q149" i="5"/>
  <c r="Q150" i="5"/>
  <c r="Q151" i="5"/>
  <c r="Q152" i="5"/>
  <c r="Q153" i="5"/>
  <c r="Q156" i="5"/>
  <c r="Q157" i="5"/>
  <c r="Q171" i="5"/>
  <c r="Q172" i="5"/>
  <c r="Q173" i="5"/>
  <c r="Q174" i="5"/>
  <c r="Q175" i="5"/>
  <c r="Q176" i="5"/>
  <c r="Q177" i="5"/>
  <c r="Q178" i="5"/>
  <c r="Q179" i="5"/>
  <c r="Q180" i="5"/>
  <c r="Q181" i="5"/>
  <c r="Q183" i="5"/>
  <c r="Q195" i="5"/>
  <c r="Q202" i="5"/>
  <c r="Q212" i="5"/>
  <c r="Q213" i="5"/>
  <c r="Q214" i="5"/>
  <c r="Q215" i="5"/>
  <c r="Q216" i="5"/>
  <c r="Q217" i="5"/>
  <c r="Q218" i="5"/>
  <c r="Q219" i="5"/>
  <c r="Q220" i="5"/>
  <c r="Q266" i="5" l="1"/>
  <c r="Q265" i="5"/>
  <c r="N264" i="5"/>
  <c r="N267" i="5" s="1"/>
  <c r="J264" i="5"/>
  <c r="L264" i="5"/>
  <c r="K264" i="5"/>
  <c r="I264" i="5"/>
  <c r="I267" i="5" s="1"/>
  <c r="E264" i="5"/>
  <c r="Q259" i="5"/>
  <c r="Q264" i="5" l="1"/>
  <c r="Q267" i="5" s="1"/>
</calcChain>
</file>

<file path=xl/sharedStrings.xml><?xml version="1.0" encoding="utf-8"?>
<sst xmlns="http://schemas.openxmlformats.org/spreadsheetml/2006/main" count="995" uniqueCount="704">
  <si>
    <t>KODI</t>
  </si>
  <si>
    <t>SHOQERIA</t>
  </si>
  <si>
    <t>CENTRALI PRODHUES</t>
  </si>
  <si>
    <t>Njesia</t>
  </si>
  <si>
    <t>Janar</t>
  </si>
  <si>
    <t>Shkurt</t>
  </si>
  <si>
    <t>Mars</t>
  </si>
  <si>
    <t>Prill</t>
  </si>
  <si>
    <t>Maj</t>
  </si>
  <si>
    <t>Qershor</t>
  </si>
  <si>
    <t>Korrik</t>
  </si>
  <si>
    <t>Gusht</t>
  </si>
  <si>
    <t>Shtator</t>
  </si>
  <si>
    <t>Tetor</t>
  </si>
  <si>
    <t>Nentor</t>
  </si>
  <si>
    <t>Dhjetor</t>
  </si>
  <si>
    <t>11</t>
  </si>
  <si>
    <t>"MARJAKAJ" SH.P.K.</t>
  </si>
  <si>
    <t>HEC BENE</t>
  </si>
  <si>
    <t>kWh</t>
  </si>
  <si>
    <t>22</t>
  </si>
  <si>
    <t>"SELCA ENERGJI" SH.P.K.</t>
  </si>
  <si>
    <t>HEC SELCA</t>
  </si>
  <si>
    <t>33</t>
  </si>
  <si>
    <t>"MAKSI ELEKTRIK" SH.P.K.</t>
  </si>
  <si>
    <t>HEC LESKOVIK 1</t>
  </si>
  <si>
    <t>34</t>
  </si>
  <si>
    <t>HEC LESKOVIK 2</t>
  </si>
  <si>
    <t>45</t>
  </si>
  <si>
    <t>"SPAHIU GJANC" SH.P.K.</t>
  </si>
  <si>
    <t>HEC GJANC</t>
  </si>
  <si>
    <t>56</t>
  </si>
  <si>
    <t>"WONDER POWER" SH.P.K.</t>
  </si>
  <si>
    <t>HEC BOGOVE</t>
  </si>
  <si>
    <t>67</t>
  </si>
  <si>
    <t>"AMAL" SH.P.K.</t>
  </si>
  <si>
    <t>HEC XHYRE</t>
  </si>
  <si>
    <t>78</t>
  </si>
  <si>
    <t>"EMIKEL" SH.P.K.</t>
  </si>
  <si>
    <t>HEC LENIE</t>
  </si>
  <si>
    <t>79</t>
  </si>
  <si>
    <t>HEC COROVODA</t>
  </si>
  <si>
    <t>810</t>
  </si>
  <si>
    <t>"FAVINA 1" SH.P.K.</t>
  </si>
  <si>
    <t>HEC VITHKUQ</t>
  </si>
  <si>
    <t>911</t>
  </si>
  <si>
    <t>"JUANA" SH.P.K.</t>
  </si>
  <si>
    <t>HEC ORENJE</t>
  </si>
  <si>
    <t>1012</t>
  </si>
  <si>
    <t>"SAROLLI" SH.P.K.</t>
  </si>
  <si>
    <t>HEC SHPELLE</t>
  </si>
  <si>
    <t>1113</t>
  </si>
  <si>
    <t>"ALBANIAN GREEN ENERGY" SH.P.K.</t>
  </si>
  <si>
    <t>HEC SMOKTHINA</t>
  </si>
  <si>
    <t>1214</t>
  </si>
  <si>
    <t>"BALKAN GREEN ENERGY" SH.P.K.</t>
  </si>
  <si>
    <t>HEC BULQIZE</t>
  </si>
  <si>
    <t>1215</t>
  </si>
  <si>
    <t>HEC HOMESH</t>
  </si>
  <si>
    <t>1216</t>
  </si>
  <si>
    <t>HEC ZERQAN</t>
  </si>
  <si>
    <t>1217</t>
  </si>
  <si>
    <t>HEC ARRAS</t>
  </si>
  <si>
    <t>1218</t>
  </si>
  <si>
    <t>HEC LURE</t>
  </si>
  <si>
    <t>1219</t>
  </si>
  <si>
    <t>HEC ORGJOST</t>
  </si>
  <si>
    <t>1220</t>
  </si>
  <si>
    <t>HEC LEKBIBAJ</t>
  </si>
  <si>
    <t>1221</t>
  </si>
  <si>
    <t>HEC DUKAGJIN</t>
  </si>
  <si>
    <t>1222</t>
  </si>
  <si>
    <t>HEC MARJAN</t>
  </si>
  <si>
    <t>1223</t>
  </si>
  <si>
    <t>HEC BARMASH</t>
  </si>
  <si>
    <t>1224</t>
  </si>
  <si>
    <t xml:space="preserve">HEC TRESKE 2 </t>
  </si>
  <si>
    <t>1225</t>
  </si>
  <si>
    <t>HEC NIKOLICE</t>
  </si>
  <si>
    <t>1226</t>
  </si>
  <si>
    <t>HEC FUNARRAS</t>
  </si>
  <si>
    <t>1227</t>
  </si>
  <si>
    <t>HEC LUNIK</t>
  </si>
  <si>
    <t>1228</t>
  </si>
  <si>
    <t>HEC KERPICE</t>
  </si>
  <si>
    <t>1229</t>
  </si>
  <si>
    <t>HEC UJANIK</t>
  </si>
  <si>
    <t>1230</t>
  </si>
  <si>
    <t>HEC BORSH</t>
  </si>
  <si>
    <t>1231</t>
  </si>
  <si>
    <t>HEC LESHNICE</t>
  </si>
  <si>
    <t>1232</t>
  </si>
  <si>
    <t>HEC VELCAN</t>
  </si>
  <si>
    <t>1233</t>
  </si>
  <si>
    <t>HEC MUHUR</t>
  </si>
  <si>
    <t>1234</t>
  </si>
  <si>
    <t>HEC RAJAN</t>
  </si>
  <si>
    <t>1335</t>
  </si>
  <si>
    <t>"HEC-i Tërvolit" SH.P.K.</t>
  </si>
  <si>
    <t>HEC TERVOL</t>
  </si>
  <si>
    <t>1436</t>
  </si>
  <si>
    <t>"HIDROALBANIA ENERGJI" SH.P.K.</t>
  </si>
  <si>
    <t>HEC CERNALEV</t>
  </si>
  <si>
    <t>1437</t>
  </si>
  <si>
    <t>HEC CERNALEV 1</t>
  </si>
  <si>
    <t>1438</t>
  </si>
  <si>
    <t>HEC BORJE-ORESHKE</t>
  </si>
  <si>
    <t>1539</t>
  </si>
  <si>
    <t>"HEC- i BISHNICA 1,2" SH.P.K.</t>
  </si>
  <si>
    <t>HEC BISHNICA 1,2</t>
  </si>
  <si>
    <t>1640</t>
  </si>
  <si>
    <t>"DISHNICA ENERGJI" SH.P.K.</t>
  </si>
  <si>
    <t>HEC DISHNICE</t>
  </si>
  <si>
    <t>1741</t>
  </si>
  <si>
    <t>"ELEKTRO LUBONJA" SH.P.K.</t>
  </si>
  <si>
    <t>HEC LUBONJA</t>
  </si>
  <si>
    <t>1842</t>
  </si>
  <si>
    <t>"ANSARA KONÇENSION" SH.P.K.</t>
  </si>
  <si>
    <t>HEC LABINOT MAL</t>
  </si>
  <si>
    <t>1943</t>
  </si>
  <si>
    <t>"En.Ku" SH.P.K.</t>
  </si>
  <si>
    <t>HEC BICAJ</t>
  </si>
  <si>
    <t>2044</t>
  </si>
  <si>
    <t>"HP OSTROVICA ENERGY" SH.P.K.</t>
  </si>
  <si>
    <t>HEC FAQEKUQ 1</t>
  </si>
  <si>
    <t>2045</t>
  </si>
  <si>
    <t>HEC FAQEKUQ 2</t>
  </si>
  <si>
    <t>2146</t>
  </si>
  <si>
    <t>"HIDRO INVEST 1" SH.P.K.</t>
  </si>
  <si>
    <t>HEC STRANIK</t>
  </si>
  <si>
    <t>2147</t>
  </si>
  <si>
    <t>HEC ZALLTORRE</t>
  </si>
  <si>
    <t>2248</t>
  </si>
  <si>
    <t>"DOSKU ENERGJI" SH.P.K</t>
  </si>
  <si>
    <t>HEC GIZAVESH</t>
  </si>
  <si>
    <t>2349</t>
  </si>
  <si>
    <t>"ERMA M.P." SH.P.K.</t>
  </si>
  <si>
    <t>HEC CARSHOVE</t>
  </si>
  <si>
    <t>2450</t>
  </si>
  <si>
    <t>"ENERGO-SAS" SH.P.K.</t>
  </si>
  <si>
    <t>HEC SASAJ</t>
  </si>
  <si>
    <t>2551</t>
  </si>
  <si>
    <t>"MALIDO - ENERGJI" SH.P.K.</t>
  </si>
  <si>
    <t>HEC KLOS</t>
  </si>
  <si>
    <t>2652</t>
  </si>
  <si>
    <t>"KOKA &amp; ERGI ENERGY PESHK" SH.P.K.</t>
  </si>
  <si>
    <t>HEC PESHK</t>
  </si>
  <si>
    <t>2753</t>
  </si>
  <si>
    <t>"KORKIS-2009" SH.P.K.</t>
  </si>
  <si>
    <t>HEC BELISOVA</t>
  </si>
  <si>
    <t>2854</t>
  </si>
  <si>
    <t>"POWER-ELEKTRIK-SLABINJE" SH.P.K.</t>
  </si>
  <si>
    <t>HEC SLABINJE</t>
  </si>
  <si>
    <t>2955</t>
  </si>
  <si>
    <t>"ALBANIAN POWER" SH.P.K.</t>
  </si>
  <si>
    <t>HEC MARTANESH</t>
  </si>
  <si>
    <t>3056</t>
  </si>
  <si>
    <t>"DN &amp; NAT ENERGJI" SH.P.K.</t>
  </si>
  <si>
    <t>3157</t>
  </si>
  <si>
    <t>"WEnerg" SH.A.</t>
  </si>
  <si>
    <t>HEC DARDHA 1</t>
  </si>
  <si>
    <t>3258</t>
  </si>
  <si>
    <t>"HYDROBORSH" SH.P.K.</t>
  </si>
  <si>
    <t>3359</t>
  </si>
  <si>
    <t>"PESHKU-PICAR 1" SH.P.K.</t>
  </si>
  <si>
    <t>HEC PICAR</t>
  </si>
  <si>
    <t>3460</t>
  </si>
  <si>
    <t>"SELISHTE" SH.P.K.</t>
  </si>
  <si>
    <t>HEC SELISHTE</t>
  </si>
  <si>
    <t>3561</t>
  </si>
  <si>
    <t>"GJO-SPA POWER" SH.P.K.</t>
  </si>
  <si>
    <t>HEC LAPAJ</t>
  </si>
  <si>
    <t>3662</t>
  </si>
  <si>
    <t>"ERDAT LURA" SH.P.K.</t>
  </si>
  <si>
    <t>HEC LURA 1,2,3</t>
  </si>
  <si>
    <t>3763</t>
  </si>
  <si>
    <t>"HYDRO POWER PLANT OF KORCA" SH.P.K.</t>
  </si>
  <si>
    <t>3864</t>
  </si>
  <si>
    <t>"ÇAUSHI Energji" SH.P.K.</t>
  </si>
  <si>
    <t>HEC QAFZEZ</t>
  </si>
  <si>
    <t>3965</t>
  </si>
  <si>
    <t>"ENERGJI-XHAÇI" SH.P.K.</t>
  </si>
  <si>
    <t>HEC MOLLAJ</t>
  </si>
  <si>
    <t>4066</t>
  </si>
  <si>
    <t>"BEKIM ENERGJITIK" SH.P.K.</t>
  </si>
  <si>
    <t>HEC KRYEZI</t>
  </si>
  <si>
    <t>4167</t>
  </si>
  <si>
    <t>"EURON ENERGY" SH.P.K.</t>
  </si>
  <si>
    <t>HEC BELE 1,TOPOJAN 2</t>
  </si>
  <si>
    <t>4268</t>
  </si>
  <si>
    <t>"ALB-ENERGY" SH.P.K.</t>
  </si>
  <si>
    <t>HEC BELE 2, TOPOJAN 1</t>
  </si>
  <si>
    <t>4369</t>
  </si>
  <si>
    <t>"ENERGAL" SH.P.K.</t>
  </si>
  <si>
    <t>HEC ORGJOST I RI</t>
  </si>
  <si>
    <t>4470</t>
  </si>
  <si>
    <t>"ENERGY PARTNERS AL" SH.P.K.</t>
  </si>
  <si>
    <t>4571</t>
  </si>
  <si>
    <t>"ERALD 2 ENERGY" SH.P.K.</t>
  </si>
  <si>
    <t>HEC MGULL</t>
  </si>
  <si>
    <t>4672</t>
  </si>
  <si>
    <t>"LEADD ENERGY" SH.P.K.</t>
  </si>
  <si>
    <t>HEC LEPROJ SHEMERI</t>
  </si>
  <si>
    <t>4773</t>
  </si>
  <si>
    <t>"SNOW ENERGY" SH.P.K.</t>
  </si>
  <si>
    <t>HEC KOKA1</t>
  </si>
  <si>
    <t>4874</t>
  </si>
  <si>
    <t>"ENERGY PLUS" SH.P.K.</t>
  </si>
  <si>
    <t>HEC POBREG</t>
  </si>
  <si>
    <t>4975</t>
  </si>
  <si>
    <t>"TUÇEP" SH.P.K.</t>
  </si>
  <si>
    <t>HEC TUCEP</t>
  </si>
  <si>
    <t>5076</t>
  </si>
  <si>
    <t>"C &amp; S Construction Energy" SH.P.K.</t>
  </si>
  <si>
    <t xml:space="preserve">HEC RRAPUNI </t>
  </si>
  <si>
    <t>5177</t>
  </si>
  <si>
    <t>"LU &amp; CO ECO ENERGY 2011" SH.P.K.</t>
  </si>
  <si>
    <t>HEC OSTREN I VOGEL</t>
  </si>
  <si>
    <t>5278</t>
  </si>
  <si>
    <t>"Hidrocentrali QARR &amp; KALTANJ" SH.P.K.</t>
  </si>
  <si>
    <t>HEC QARR</t>
  </si>
  <si>
    <t>5379</t>
  </si>
  <si>
    <t>"IDRO ENERGIA PULITA" SH.P.K.</t>
  </si>
  <si>
    <t>HEC URA E DASHIT</t>
  </si>
  <si>
    <t>5480</t>
  </si>
  <si>
    <t>"HEC VLUSHE" SH.P.K.</t>
  </si>
  <si>
    <t>HEC VLUSHE</t>
  </si>
  <si>
    <t>5581</t>
  </si>
  <si>
    <t>"HYDRO ENERGY SOTIRA" SH.P.K.</t>
  </si>
  <si>
    <t>HEC SOTIRA</t>
  </si>
  <si>
    <t>5682</t>
  </si>
  <si>
    <t>"HYDRO ENERGY" SH.P.K.</t>
  </si>
  <si>
    <t>HEC MURDHAR 1</t>
  </si>
  <si>
    <t>5683</t>
  </si>
  <si>
    <t>HEC MURDHAR 2</t>
  </si>
  <si>
    <t>5784</t>
  </si>
  <si>
    <t>"E.T.H-H" SH.P.K.</t>
  </si>
  <si>
    <t>HEC KOZEL</t>
  </si>
  <si>
    <t>5785</t>
  </si>
  <si>
    <t>HEC HELMES 1</t>
  </si>
  <si>
    <t>5786</t>
  </si>
  <si>
    <t>HEC HELMES 2</t>
  </si>
  <si>
    <t>5887</t>
  </si>
  <si>
    <t>"ZALL HERR ENERGJI 2011" SH.P.K.</t>
  </si>
  <si>
    <t>5988</t>
  </si>
  <si>
    <t>"SA-GLE KOMPANI" SH.P.K.</t>
  </si>
  <si>
    <t>HEC TREBISHT</t>
  </si>
  <si>
    <t>6089</t>
  </si>
  <si>
    <t>"GJOKA KONSTRUKTION ENERGJI" SH.P.K.</t>
  </si>
  <si>
    <t>HEC SHALES</t>
  </si>
  <si>
    <t>6090</t>
  </si>
  <si>
    <t>HEC STRELCE</t>
  </si>
  <si>
    <t>6191</t>
  </si>
  <si>
    <t>"M.T.C. ENERGY" SH.P.K.</t>
  </si>
  <si>
    <t>HEC RADOVE</t>
  </si>
  <si>
    <t>6292</t>
  </si>
  <si>
    <t>"GUR SHPAT ENERGY" SH.P.K.</t>
  </si>
  <si>
    <t>HEC GURSHPAT</t>
  </si>
  <si>
    <t>6293</t>
  </si>
  <si>
    <t>HEC GURSHPAT 1</t>
  </si>
  <si>
    <t>6394</t>
  </si>
  <si>
    <t>"SHUTINA ENERGJI" SH.P.K.</t>
  </si>
  <si>
    <t>HEC SHUTINE</t>
  </si>
  <si>
    <t>6495</t>
  </si>
  <si>
    <t>"HYDROPOWERPLANT CONSTRUCTION" SH.P.K.</t>
  </si>
  <si>
    <t>HEC HURDHAS</t>
  </si>
  <si>
    <t>6596</t>
  </si>
  <si>
    <t>"FATLUM" SH.P.K.</t>
  </si>
  <si>
    <t>HEC PEROLLAJ</t>
  </si>
  <si>
    <t>6697</t>
  </si>
  <si>
    <t>"TRUEN" SH.P.K.</t>
  </si>
  <si>
    <t>HEC TRUEN</t>
  </si>
  <si>
    <t>6798</t>
  </si>
  <si>
    <t>"STRAVAJ ENERGY" SH.P.K.</t>
  </si>
  <si>
    <t>HEC STRAVAJ</t>
  </si>
  <si>
    <t>6899</t>
  </si>
  <si>
    <t>"KISI-BIO-ENERGJI" SH.P.K.</t>
  </si>
  <si>
    <t>HEC KACNI</t>
  </si>
  <si>
    <t>69100</t>
  </si>
  <si>
    <t>"HEC TRESKA" SH.P.K.</t>
  </si>
  <si>
    <t>HEC TRESKA 2 ( E RE)</t>
  </si>
  <si>
    <t>69101</t>
  </si>
  <si>
    <t>HEC TRESKA 3</t>
  </si>
  <si>
    <t>69102</t>
  </si>
  <si>
    <t>HEC TRESKA 4</t>
  </si>
  <si>
    <t>70103</t>
  </si>
  <si>
    <t>"DITEKO" SH.P.K.</t>
  </si>
  <si>
    <t>HEC GJORICE</t>
  </si>
  <si>
    <t>71104</t>
  </si>
  <si>
    <t>"LENGARICA &amp; ENERGY" SH.P.K.</t>
  </si>
  <si>
    <t>HEC LENGARICA</t>
  </si>
  <si>
    <t>72105</t>
  </si>
  <si>
    <t>"GAMA ENERGY" SH.P.K.</t>
  </si>
  <si>
    <t>HEC LENA 1,2</t>
  </si>
  <si>
    <t>73106</t>
  </si>
  <si>
    <t>"MESOPOTAM ENERGY" SH.P.K.</t>
  </si>
  <si>
    <t>HEC DRIZA</t>
  </si>
  <si>
    <t>74107</t>
  </si>
  <si>
    <t>"STRELCA ENERGY" SH.P.K.</t>
  </si>
  <si>
    <t>HEC STRELCA</t>
  </si>
  <si>
    <t>75108</t>
  </si>
  <si>
    <t>"BARDHGJANA" SH.P.K.</t>
  </si>
  <si>
    <t>HEC BISAK-FANE</t>
  </si>
  <si>
    <t>76109</t>
  </si>
  <si>
    <t>"KOXHERRI ENERGJI" SH.P.K.</t>
  </si>
  <si>
    <t>HEC KOXHERI</t>
  </si>
  <si>
    <t>77110</t>
  </si>
  <si>
    <t>"NISHOVA - ENERGY" SH.P.K.</t>
  </si>
  <si>
    <t>HEC NISHOVA</t>
  </si>
  <si>
    <t>78111</t>
  </si>
  <si>
    <t>"BISTRICA 3 ENERGY" SH.P.K.</t>
  </si>
  <si>
    <t>HEC BISTRICA 3</t>
  </si>
  <si>
    <t>79112</t>
  </si>
  <si>
    <t>"HP UJANIKU ENERGY" SH.P.K.</t>
  </si>
  <si>
    <t>HEC UJANIK 2</t>
  </si>
  <si>
    <t>80113</t>
  </si>
  <si>
    <t>"TEODORI 2003" SH.P.K.</t>
  </si>
  <si>
    <t>HEC TERNOV</t>
  </si>
  <si>
    <t>81114</t>
  </si>
  <si>
    <t>"PERPARIMI SK" SH.P.K.</t>
  </si>
  <si>
    <t>HEC SHTIKE</t>
  </si>
  <si>
    <t>82115</t>
  </si>
  <si>
    <t>"HYDRO - SALILLARI" SH.P.K.</t>
  </si>
  <si>
    <t>HEC VERTOP</t>
  </si>
  <si>
    <t>83116</t>
  </si>
  <si>
    <t>"BALLENJA POWER MARTANESH" SH.P.K.</t>
  </si>
  <si>
    <t>HEC BALLENJA</t>
  </si>
  <si>
    <t>84117</t>
  </si>
  <si>
    <t>"HEC LANABREGAS" SH.A.</t>
  </si>
  <si>
    <t>HEC LANABREGAS</t>
  </si>
  <si>
    <t>85118</t>
  </si>
  <si>
    <t>"GJURR REÇ" SH.P.K.</t>
  </si>
  <si>
    <t>HEC MALLE</t>
  </si>
  <si>
    <t>86119</t>
  </si>
  <si>
    <t>"C &amp; S ENERGY" SH.P.K.</t>
  </si>
  <si>
    <t>HEC RRAPUNI 3,4</t>
  </si>
  <si>
    <t>87120</t>
  </si>
  <si>
    <t>"GAVRAN ENERGY" SH.P.K.</t>
  </si>
  <si>
    <t>HEC GAVRAN</t>
  </si>
  <si>
    <t>87121</t>
  </si>
  <si>
    <t>HEC GAVRAN1</t>
  </si>
  <si>
    <t>88122</t>
  </si>
  <si>
    <t>"PRELL ENERGY" SH.P.K.</t>
  </si>
  <si>
    <t>HEC PRELL</t>
  </si>
  <si>
    <t>89123</t>
  </si>
  <si>
    <t>"ENERGJI UNIVERS" SH.P.K.</t>
  </si>
  <si>
    <t>HEC KABASH 1,2</t>
  </si>
  <si>
    <t>90124</t>
  </si>
  <si>
    <t>"AYEN AS ENERGJI" SH.A.</t>
  </si>
  <si>
    <t>HEC URA E FANIT</t>
  </si>
  <si>
    <t>91125</t>
  </si>
  <si>
    <t>"XHENGO ENERGJI" SH.P.K.</t>
  </si>
  <si>
    <t>HEC KASOLLET E SELCES</t>
  </si>
  <si>
    <t>92126</t>
  </si>
  <si>
    <t>"THE BLUE STAR" SH.P.K.</t>
  </si>
  <si>
    <t>HEC GORICE</t>
  </si>
  <si>
    <t>93127</t>
  </si>
  <si>
    <t>"EUROBIZNES" SH.P.K.</t>
  </si>
  <si>
    <t>HEC LUSEN 1</t>
  </si>
  <si>
    <t>94128</t>
  </si>
  <si>
    <t>"HEC-I KABASH POROCAN" SH.P.K.</t>
  </si>
  <si>
    <t>HEC HOLTA-KABASH</t>
  </si>
  <si>
    <t>95129</t>
  </si>
  <si>
    <t>"M.C INERTE LUMZI" SH.P.K.</t>
  </si>
  <si>
    <t>HEC LUMZI</t>
  </si>
  <si>
    <t>96130</t>
  </si>
  <si>
    <t>"HIDROPOWER ELEKTRIK" SH.P.K.</t>
  </si>
  <si>
    <t>HEC SLLABINJE 2D</t>
  </si>
  <si>
    <t>96131</t>
  </si>
  <si>
    <t>HEC SLLABINJE 2C</t>
  </si>
  <si>
    <t>96132</t>
  </si>
  <si>
    <t>HEC SLLABINJE 2E</t>
  </si>
  <si>
    <t>97133</t>
  </si>
  <si>
    <t>"REJ ENERGY" SH.P.K.</t>
  </si>
  <si>
    <t>97134</t>
  </si>
  <si>
    <t>HEC CEMERICE1</t>
  </si>
  <si>
    <t>98135</t>
  </si>
  <si>
    <t>"LIRIA ENERGJI" SH.P.K.</t>
  </si>
  <si>
    <t>HEC SHPELLA POSHTE 2</t>
  </si>
  <si>
    <t>99136</t>
  </si>
  <si>
    <t>"HEC LLENGE" SH.P.K.</t>
  </si>
  <si>
    <t>100137</t>
  </si>
  <si>
    <t>"DENAS POWER" SH.P.K.</t>
  </si>
  <si>
    <t>HEC DENAS</t>
  </si>
  <si>
    <t>101138</t>
  </si>
  <si>
    <t>"BLAC ENERGY" SH.P.K.</t>
  </si>
  <si>
    <t>HEC BLAC</t>
  </si>
  <si>
    <t>102139</t>
  </si>
  <si>
    <t>"DUKA T2" SH.P.K.</t>
  </si>
  <si>
    <t>HEC TUCEP 2</t>
  </si>
  <si>
    <t>103140</t>
  </si>
  <si>
    <t>"SA'GA - MAT" SH.P.K.</t>
  </si>
  <si>
    <t>104141</t>
  </si>
  <si>
    <t>"EDIANI" SH.P.K.</t>
  </si>
  <si>
    <t>105142</t>
  </si>
  <si>
    <t>"DAAB ENERGY GROUP" SH.P.K.</t>
  </si>
  <si>
    <t>HEC DOBRENJ</t>
  </si>
  <si>
    <t>106143</t>
  </si>
  <si>
    <t>"HIDRO VIZION" SH.P.K.</t>
  </si>
  <si>
    <t>HEC RAZDOLL</t>
  </si>
  <si>
    <t>107144</t>
  </si>
  <si>
    <t>"HEC - i DRAGOSTUNJE" SH.P.K.</t>
  </si>
  <si>
    <t>HEC DRAGOSTUNJE</t>
  </si>
  <si>
    <t>108145</t>
  </si>
  <si>
    <t>"SEMAN SUNPOWER"  SH.P.K</t>
  </si>
  <si>
    <t>FV SEMAN SUNPOWER</t>
  </si>
  <si>
    <t>109146</t>
  </si>
  <si>
    <t>"AGE SUNPOWER" SH.P.K.</t>
  </si>
  <si>
    <t>FV AGE SUNPOWER</t>
  </si>
  <si>
    <t>110147</t>
  </si>
  <si>
    <t>"AED SOLAR" SH.P.K</t>
  </si>
  <si>
    <t>FV AED SOLAR</t>
  </si>
  <si>
    <t>111148</t>
  </si>
  <si>
    <t>"SONNE" SH.P.K</t>
  </si>
  <si>
    <t>FV SONNE</t>
  </si>
  <si>
    <t>112149</t>
  </si>
  <si>
    <t>"SEMAN2SUN" SH.P.K</t>
  </si>
  <si>
    <t xml:space="preserve">FV SEMAN2SUN </t>
  </si>
  <si>
    <t>113150</t>
  </si>
  <si>
    <t>"SEMAN1SOLAR" SH.P.K</t>
  </si>
  <si>
    <t>FV SEMAN1SOLAR</t>
  </si>
  <si>
    <t>114151</t>
  </si>
  <si>
    <t>“Pure Energy Stebleva” SH.P.K.</t>
  </si>
  <si>
    <t>HEC STEBLEVA</t>
  </si>
  <si>
    <t>115152</t>
  </si>
  <si>
    <t>“EnRel HYDRO” SH.P.K.</t>
  </si>
  <si>
    <t>HEC ZEREC 1+2</t>
  </si>
  <si>
    <t>116153</t>
  </si>
  <si>
    <t>“HYDRO SETA” SH.P.K.</t>
  </si>
  <si>
    <t>117154</t>
  </si>
  <si>
    <t>“HEC LASHKIZA” SH.P.K.</t>
  </si>
  <si>
    <t>118155</t>
  </si>
  <si>
    <t>HEC QARRISHTE</t>
  </si>
  <si>
    <t>119156</t>
  </si>
  <si>
    <t>“HENZ ENERGY” SH.P.K.</t>
  </si>
  <si>
    <t>HEC DARSI</t>
  </si>
  <si>
    <t>120157</t>
  </si>
  <si>
    <t>“DERBI-E” SH.P.K.</t>
  </si>
  <si>
    <t>HEC ANTENA</t>
  </si>
  <si>
    <t>121158</t>
  </si>
  <si>
    <t>“AEE” SH.P.K.</t>
  </si>
  <si>
    <t>FV PV-PLUG</t>
  </si>
  <si>
    <t>122159</t>
  </si>
  <si>
    <t>“HP VENDRESHE ENERGY” SH.P.K.</t>
  </si>
  <si>
    <t>HEC VENDRESHE</t>
  </si>
  <si>
    <t>123160</t>
  </si>
  <si>
    <t>“SKATINA-HEC” SH.P.K.</t>
  </si>
  <si>
    <t>HEC SKATINE</t>
  </si>
  <si>
    <t>124161</t>
  </si>
  <si>
    <t>“MARITUDA” SH.P.K.</t>
  </si>
  <si>
    <t>125162</t>
  </si>
  <si>
    <t>“KAMENICA-HPP” SH.P.K</t>
  </si>
  <si>
    <t>HEC KAMENICE</t>
  </si>
  <si>
    <t>126163</t>
  </si>
  <si>
    <t>“ABV-KONSTRUKSION” SH.P.K.</t>
  </si>
  <si>
    <t>HEC KAPARJEL</t>
  </si>
  <si>
    <t>127164</t>
  </si>
  <si>
    <t>“MUSO HC QYTEZË” SH.P.K.</t>
  </si>
  <si>
    <t>HEC QYTEZA</t>
  </si>
  <si>
    <t>128165</t>
  </si>
  <si>
    <t>“NIKOLLI ENERGY” SH.P.K.</t>
  </si>
  <si>
    <t>HEC RRESHEN</t>
  </si>
  <si>
    <t>129166</t>
  </si>
  <si>
    <t>“ASI-3” SH.P.K.</t>
  </si>
  <si>
    <t>HEC LETAJ</t>
  </si>
  <si>
    <t>130167</t>
  </si>
  <si>
    <t>“AFRIMI K”</t>
  </si>
  <si>
    <t>HEC THANZA</t>
  </si>
  <si>
    <t>131168</t>
  </si>
  <si>
    <t>“SIMA-COM” SH.P.K.</t>
  </si>
  <si>
    <t>HEC MESHURDH</t>
  </si>
  <si>
    <t>132169</t>
  </si>
  <si>
    <t>“MP-HEC” SH.P.K.</t>
  </si>
  <si>
    <t>HEC NICE</t>
  </si>
  <si>
    <t>133170</t>
  </si>
  <si>
    <t>"ABV-KONSTRUKSION" SH.P.K</t>
  </si>
  <si>
    <t>HEC LOZHAN</t>
  </si>
  <si>
    <t>134171</t>
  </si>
  <si>
    <t>“REMI” SH.P.K.</t>
  </si>
  <si>
    <t>HEC EGNATIA</t>
  </si>
  <si>
    <t>135172</t>
  </si>
  <si>
    <t>“SGD ENERGJI” SH.P.K.</t>
  </si>
  <si>
    <t>HEC NDERFUSHAS</t>
  </si>
  <si>
    <t>136173</t>
  </si>
  <si>
    <t>“OSOJA HPP” SH.P.K.</t>
  </si>
  <si>
    <t>HEC OSOJE</t>
  </si>
  <si>
    <t>137174</t>
  </si>
  <si>
    <t>“FAVINA.1.” SH.P.K.</t>
  </si>
  <si>
    <t>HEC VOSKOPOJE</t>
  </si>
  <si>
    <t>138175</t>
  </si>
  <si>
    <t>“DUKONA” SH.P.K.</t>
  </si>
  <si>
    <t>HEC DUKONA</t>
  </si>
  <si>
    <t>139176</t>
  </si>
  <si>
    <t>“RTS” SH.P.K.</t>
  </si>
  <si>
    <t>FV TREN</t>
  </si>
  <si>
    <t>140177</t>
  </si>
  <si>
    <t>“ULZA” SH.P.K.</t>
  </si>
  <si>
    <t>HEC GURRA</t>
  </si>
  <si>
    <t>141178</t>
  </si>
  <si>
    <t>“HYDRO POWER PANARIT” SH.P.K.</t>
  </si>
  <si>
    <t>HEC VILE</t>
  </si>
  <si>
    <t>142179</t>
  </si>
  <si>
    <t>“GEGA-G” SH.P.K.</t>
  </si>
  <si>
    <t>HEC PREVALLI</t>
  </si>
  <si>
    <t>143180</t>
  </si>
  <si>
    <t>“W.T.S-ENERGJI” SH.P.K.</t>
  </si>
  <si>
    <t>144181</t>
  </si>
  <si>
    <t>“ERA HYDRO” SH.P.K.</t>
  </si>
  <si>
    <t>HEC STRORI</t>
  </si>
  <si>
    <t>145182</t>
  </si>
  <si>
    <t>“LUÇENTE-KONÇESIONARE” SH.P.K.</t>
  </si>
  <si>
    <t>HEC SPATHARE</t>
  </si>
  <si>
    <t>146183</t>
  </si>
  <si>
    <t>“SMART WATT” SH.P.K.</t>
  </si>
  <si>
    <t>FV SMART WATT</t>
  </si>
  <si>
    <t>147184</t>
  </si>
  <si>
    <t>“ES 2019” SH.P.K.</t>
  </si>
  <si>
    <t>FV LUGANO</t>
  </si>
  <si>
    <t>148185</t>
  </si>
  <si>
    <t>“KUARCI BLACE” SH.P.K.</t>
  </si>
  <si>
    <t>HEC MIRAKE</t>
  </si>
  <si>
    <t>149186</t>
  </si>
  <si>
    <t>“ELVA 2001” SH.A.</t>
  </si>
  <si>
    <t>HEC MIVAS</t>
  </si>
  <si>
    <t>150187</t>
  </si>
  <si>
    <t>“SEKA HYDROPOWER” SH.P.K.</t>
  </si>
  <si>
    <t>HEC SEKA &amp; ZAIS</t>
  </si>
  <si>
    <t>151188</t>
  </si>
  <si>
    <t>HEC DOBRINJE</t>
  </si>
  <si>
    <t>152189</t>
  </si>
  <si>
    <t>“IRARBA ENERGJI” SH.P.K.</t>
  </si>
  <si>
    <t>HEC SHENGJUN</t>
  </si>
  <si>
    <t>153190</t>
  </si>
  <si>
    <t>“ASI-TRE” SH.P.K.</t>
  </si>
  <si>
    <t>HEC DENI</t>
  </si>
  <si>
    <t>154191</t>
  </si>
  <si>
    <t>“HEC ARSTI” SH.P.K.</t>
  </si>
  <si>
    <t>HEC ARSTI</t>
  </si>
  <si>
    <t>155192</t>
  </si>
  <si>
    <t>“MATEO &amp; CO” SH.P.K.</t>
  </si>
  <si>
    <t>HEC MURAS</t>
  </si>
  <si>
    <t>156193</t>
  </si>
  <si>
    <t>“ERDY ENERGY” SH.P.K.</t>
  </si>
  <si>
    <t>HEC KALIS</t>
  </si>
  <si>
    <t>157194</t>
  </si>
  <si>
    <t>“KOKA &amp; ERGI ENERGY STAVEC” SH.P.K.</t>
  </si>
  <si>
    <t>HEC STAVEC</t>
  </si>
  <si>
    <t>158195</t>
  </si>
  <si>
    <t>“IDI 2005” SH.P.K.</t>
  </si>
  <si>
    <t>HEC KAMICAN</t>
  </si>
  <si>
    <t>159196</t>
  </si>
  <si>
    <t>“HEC ZALL XHUXHË” SH.P.K.</t>
  </si>
  <si>
    <t>160197</t>
  </si>
  <si>
    <t>“TROIJET ENERGY” SH.P.K.</t>
  </si>
  <si>
    <t>HEC TROJET</t>
  </si>
  <si>
    <t>161198</t>
  </si>
  <si>
    <t>"DRAGOBIA ENERGY" SH.P.K.</t>
  </si>
  <si>
    <t>HEC CEREM &amp; DRAGOBI</t>
  </si>
  <si>
    <t>162199</t>
  </si>
  <si>
    <t>“S.P.E GJADER” SH.P.K.</t>
  </si>
  <si>
    <t>163200</t>
  </si>
  <si>
    <t xml:space="preserve">“GERTI” SH.P.K. </t>
  </si>
  <si>
    <t>HEC VARDAR</t>
  </si>
  <si>
    <t>164201</t>
  </si>
  <si>
    <t>“KROI MBRET ENERGJI” SH.P.K.</t>
  </si>
  <si>
    <t>165202</t>
  </si>
  <si>
    <t>“DOMI TEC” SH.P.K.</t>
  </si>
  <si>
    <t>HEC PLEPI</t>
  </si>
  <si>
    <t>166203</t>
  </si>
  <si>
    <t>“ERDI GAS” SH.P.K.</t>
  </si>
  <si>
    <t>HEC GJINAR</t>
  </si>
  <si>
    <t>167204</t>
  </si>
  <si>
    <t>“STATKRAFT RENEWABLES ALBANIA” SH.P.K.</t>
  </si>
  <si>
    <t>FV STATKRAFT  RENEWABLES ALBANIA</t>
  </si>
  <si>
    <t>168205</t>
  </si>
  <si>
    <t>“GREENTECH ENERGY SYSTEMS” SH.P.K.</t>
  </si>
  <si>
    <t>HEC PISHA</t>
  </si>
  <si>
    <t>169206</t>
  </si>
  <si>
    <t>“REI-ENERGJI” SH.P.K.</t>
  </si>
  <si>
    <t>HEC LINGJANCA 1/2</t>
  </si>
  <si>
    <t>170207</t>
  </si>
  <si>
    <t>“ARIS ALBANIA” SH.P.K.</t>
  </si>
  <si>
    <t>HEC GUR I ZI</t>
  </si>
  <si>
    <t>171208</t>
  </si>
  <si>
    <t>“BREÇANI - R.O.S.P” SH.P.K.</t>
  </si>
  <si>
    <t>HEC DRITA</t>
  </si>
  <si>
    <t>172209</t>
  </si>
  <si>
    <t>“HEC TERFOJA” SH.P.K.</t>
  </si>
  <si>
    <t>HEC TERFOJA</t>
  </si>
  <si>
    <t>174211</t>
  </si>
  <si>
    <t>"EME ENERGY" SH.P.K.</t>
  </si>
  <si>
    <t>HEC EME</t>
  </si>
  <si>
    <t>175212</t>
  </si>
  <si>
    <t>"AGETA" SH.P.K.</t>
  </si>
  <si>
    <t>HEC BORIE LURA 1</t>
  </si>
  <si>
    <t>176213</t>
  </si>
  <si>
    <t>"TIRANA ENERGJI" SH.P.K.</t>
  </si>
  <si>
    <t>HEC MALI</t>
  </si>
  <si>
    <t>177214</t>
  </si>
  <si>
    <t>HEC SHELLI</t>
  </si>
  <si>
    <t>178215</t>
  </si>
  <si>
    <t>HEC DAZNJANE</t>
  </si>
  <si>
    <t>179216</t>
  </si>
  <si>
    <t>“VOKOPOLA ENERGJI” SH.P.K.</t>
  </si>
  <si>
    <t>HEC VOKOPOLA</t>
  </si>
  <si>
    <t>180217</t>
  </si>
  <si>
    <t>“NTSP” SH.P.K.</t>
  </si>
  <si>
    <t>FV NTSP</t>
  </si>
  <si>
    <t>181218</t>
  </si>
  <si>
    <t>“SUN BEAT SYSTEM” SH.P.K.</t>
  </si>
  <si>
    <t>FV SUN BEAT SYSTEM</t>
  </si>
  <si>
    <t>182219</t>
  </si>
  <si>
    <t>“TREN SUN SYSTEM” SH.P.K.</t>
  </si>
  <si>
    <t>FV TREN SUN SYSTEM</t>
  </si>
  <si>
    <t>183220</t>
  </si>
  <si>
    <t>“KORÇA PHOTOVOLTAIC PARK” SH.P.K.</t>
  </si>
  <si>
    <t>FV KORCA PHOTOVOLTAIC PARK</t>
  </si>
  <si>
    <t>184221</t>
  </si>
  <si>
    <t>“ERNI SOLAR” SH.P.K.</t>
  </si>
  <si>
    <t>FV ERNI SOLAR</t>
  </si>
  <si>
    <t>185222</t>
  </si>
  <si>
    <t>“GREEN ENERGY BILISHTI” SH.P.K.</t>
  </si>
  <si>
    <t>FV GREEN ENERGY BILISHTI</t>
  </si>
  <si>
    <t>186223</t>
  </si>
  <si>
    <t xml:space="preserve">"ATEANI ENERGY" SH.P.K. </t>
  </si>
  <si>
    <t>HEC SHUTRIA 1&amp;2</t>
  </si>
  <si>
    <t>187224</t>
  </si>
  <si>
    <t xml:space="preserve">"LASTER ENERGY" SH.P.K. </t>
  </si>
  <si>
    <t>HEC KRONZ</t>
  </si>
  <si>
    <t>188225</t>
  </si>
  <si>
    <t xml:space="preserve">"ALBSOLAR" SH.P.K. </t>
  </si>
  <si>
    <t xml:space="preserve">FV ALBSOLAR </t>
  </si>
  <si>
    <t>189226</t>
  </si>
  <si>
    <t xml:space="preserve">"BUSHI-LUFI" SH.P.K. </t>
  </si>
  <si>
    <t>HEC BUSHI</t>
  </si>
  <si>
    <t xml:space="preserve"> “SUN ENERGY SOLUTIONS” SH.P.K.</t>
  </si>
  <si>
    <t>FV SUN ENERGY SOLUTIONS</t>
  </si>
  <si>
    <t>HEC MIRESHI</t>
  </si>
  <si>
    <t>TOTAL</t>
  </si>
  <si>
    <t>TOTAL   OSSH</t>
  </si>
  <si>
    <t>TOTAL   OST</t>
  </si>
  <si>
    <t>TOTAL   FOTOVOLTAIK</t>
  </si>
  <si>
    <t xml:space="preserve">KALISI HYDROPOWER                 </t>
  </si>
  <si>
    <t>HEC-TUÇ</t>
  </si>
  <si>
    <t>"2 B 1979 &amp; 2 T”sh.p.k.</t>
  </si>
  <si>
    <t>FV 2 B 1979 &amp; 2 T</t>
  </si>
  <si>
    <t>Hec Thirre</t>
  </si>
  <si>
    <t>"HYDROPOWER"SH.P.K</t>
  </si>
  <si>
    <t>"ALB SUN ENERGY"Sh.p.k</t>
  </si>
  <si>
    <t>"SUN AVENUE"Sh.p.k</t>
  </si>
  <si>
    <t>"SUN POWER 2017"Sh.p.k</t>
  </si>
  <si>
    <t>"IDI 2005"Sh.p.k</t>
  </si>
  <si>
    <t>"FU-GEN"SH.P.K</t>
  </si>
  <si>
    <t>"DIMAX ALBANIA"sh.p.k</t>
  </si>
  <si>
    <t>"BIG WIND"Sh.p.k</t>
  </si>
  <si>
    <t>"CONSTRUCTION ENERGY PARTS"(CEP)</t>
  </si>
  <si>
    <t>"MAGNA SOLAR POWER"SH.P.K</t>
  </si>
  <si>
    <t>FV MAGNA SOLAR POWER</t>
  </si>
  <si>
    <t>"NOVA PROSPEKT"SH.P.K</t>
  </si>
  <si>
    <t>FV NOVA PROSPEKT</t>
  </si>
  <si>
    <t>FV TEKSOEN</t>
  </si>
  <si>
    <t>FV FU-GEN</t>
  </si>
  <si>
    <t>FV CONSTRUCTION ENERGY PARTS</t>
  </si>
  <si>
    <t>FV DIMAX ALBANIA</t>
  </si>
  <si>
    <t>FV BIG WIND</t>
  </si>
  <si>
    <t>FV HYDROPOWER</t>
  </si>
  <si>
    <t>FV ALB SUN ENERGY</t>
  </si>
  <si>
    <t>FV SUN AVENUE</t>
  </si>
  <si>
    <t xml:space="preserve">FV SUN POWER </t>
  </si>
  <si>
    <t>"SUN SMIRACLE" sh.p.k</t>
  </si>
  <si>
    <t>FV SUN SMIRACLE</t>
  </si>
  <si>
    <t>HEC BUSHI 1</t>
  </si>
  <si>
    <t>HEC VOKOPOLA 3</t>
  </si>
  <si>
    <t>“HEC VOKOPOLA ENERGJI” SH.P.K.</t>
  </si>
  <si>
    <t>HEC KUMBULL &amp; MERKURTH</t>
  </si>
  <si>
    <t>HEC FTERRE 1= AG 1 &amp; AG 2; FTERRE 2= AG 1 &amp; AG 2</t>
  </si>
  <si>
    <t>HEC VERBA 1,2</t>
  </si>
  <si>
    <t>HEC CERRUJE 1</t>
  </si>
  <si>
    <t>HEC CEKREZ 1,2</t>
  </si>
  <si>
    <t>HEC CEMERICA 2, 3, 4</t>
  </si>
  <si>
    <t>HEC LLENGE 1, LLENGE 2, LLENGE 3</t>
  </si>
  <si>
    <t>HEC GERMAN 1, GERMAN 2</t>
  </si>
  <si>
    <t>HEC SHENGJON 1</t>
  </si>
  <si>
    <t>HEC SETA 1+2, SETA 3, SETA 4</t>
  </si>
  <si>
    <t>HEC LASHKIZA 1, LASHKIZA 2</t>
  </si>
  <si>
    <t>HEC VELESHICA 1, VELESHICA 2</t>
  </si>
  <si>
    <t>HEC ZALL XHUXHE 1</t>
  </si>
  <si>
    <t>HEC GJADER 1/1, 1/2, 3, 4, 5</t>
  </si>
  <si>
    <t>HEC BACKA 1,A,C</t>
  </si>
  <si>
    <t>HEC ZALL XHUXHE 2</t>
  </si>
  <si>
    <t>HEC KELCYRA</t>
  </si>
  <si>
    <t>HEC POLEMI</t>
  </si>
  <si>
    <t>HEC VALBONA</t>
  </si>
  <si>
    <t>HEC MARJAN -GURA VESHEVE</t>
  </si>
  <si>
    <t>PRODHIMI CENTRALEVE TE PRODHUESVE ME PERPARESI TE ENERGJISE ELEKTRIKE VITI 2025</t>
  </si>
  <si>
    <t xml:space="preserve">“SANG 1” SH.P.K. </t>
  </si>
  <si>
    <t>'KELCYRA 2020''SH.P.K.</t>
  </si>
  <si>
    <t>'DRINI BULQIZE''SH.P.K.</t>
  </si>
  <si>
    <t>'TPLANI''SH.P.K.</t>
  </si>
  <si>
    <t xml:space="preserve">“IDI 2005” SH.P.K.  </t>
  </si>
  <si>
    <t xml:space="preserve">FV G. S. K. </t>
  </si>
  <si>
    <t xml:space="preserve">G. S. K. </t>
  </si>
  <si>
    <t>ACHELO shpk</t>
  </si>
  <si>
    <t>HEC KOTORRI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</si>
</sst>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_(* #,##0_);_(* \(#,##0\);_(* &quot;-&quot;??_);_(@_)"/>
    <numFmt numFmtId="165" formatCode="_(* #,##0.0_);_(* \(#,##0.0\);_(* &quot;-&quot;??_);_(@_)"/>
    <numFmt numFmtId="166" formatCode="_(* #,##0.000_);_(* \(#,##0.000\);_(* &quot;-&quot;??_);_(@_)"/>
    <numFmt numFmtId="167" formatCode="_-* #,##0.00_-;\-* #,##0.00_-;_-* &quot;-&quot;??_-;_-@_-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color theme="8" tint="-0.249977111117893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name val="Nimbus CEZ"/>
    </font>
    <font>
      <sz val="11"/>
      <color theme="4" tint="-0.249977111117893"/>
      <name val="Calibri"/>
      <family val="2"/>
      <scheme val="minor"/>
    </font>
    <font>
      <b/>
      <sz val="10"/>
      <color theme="8" tint="-0.249977111117893"/>
      <name val="Calibri"/>
      <family val="2"/>
    </font>
    <font>
      <sz val="10"/>
      <color theme="8" tint="-0.249977111117893"/>
      <name val="Calibri"/>
      <family val="2"/>
    </font>
    <font>
      <sz val="11"/>
      <color theme="4" tint="-0.499984740745262"/>
      <name val="Calibri"/>
      <family val="2"/>
      <scheme val="minor"/>
    </font>
    <font>
      <sz val="11"/>
      <color indexed="8"/>
      <name val="Calibri"/>
      <family val="2"/>
    </font>
    <font>
      <sz val="12"/>
      <color indexed="8"/>
      <name val="Times New Roman"/>
      <family val="2"/>
    </font>
    <font>
      <sz val="11"/>
      <color indexed="17"/>
      <name val="Calibri"/>
      <family val="2"/>
    </font>
    <font>
      <sz val="11"/>
      <color indexed="8"/>
      <name val="Calibri"/>
      <family val="2"/>
      <charset val="238"/>
    </font>
    <font>
      <sz val="11"/>
      <color indexed="17"/>
      <name val="Calibri"/>
      <family val="2"/>
      <charset val="238"/>
    </font>
    <font>
      <sz val="10"/>
      <name val="Arial"/>
      <family val="2"/>
    </font>
    <font>
      <sz val="11"/>
      <color theme="3" tint="-0.249977111117893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 Light"/>
      <family val="2"/>
      <scheme val="maj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indexed="42"/>
      </patternFill>
    </fill>
  </fills>
  <borders count="16">
    <border>
      <left/>
      <right/>
      <top/>
      <bottom/>
      <diagonal/>
    </border>
    <border>
      <left style="thick">
        <color theme="0" tint="-0.499984740745262"/>
      </left>
      <right style="thick">
        <color theme="0" tint="-0.499984740745262"/>
      </right>
      <top style="thick">
        <color theme="0" tint="-0.499984740745262"/>
      </top>
      <bottom style="thick">
        <color theme="0" tint="-0.499984740745262"/>
      </bottom>
      <diagonal/>
    </border>
    <border>
      <left/>
      <right/>
      <top/>
      <bottom style="medium">
        <color indexed="64"/>
      </bottom>
      <diagonal/>
    </border>
    <border>
      <left style="thick">
        <color theme="0" tint="-0.499984740745262"/>
      </left>
      <right style="thick">
        <color theme="0" tint="-0.499984740745262"/>
      </right>
      <top style="thick">
        <color theme="0" tint="-0.499984740745262"/>
      </top>
      <bottom style="medium">
        <color indexed="64"/>
      </bottom>
      <diagonal/>
    </border>
    <border>
      <left/>
      <right style="thick">
        <color theme="0" tint="-0.499984740745262"/>
      </right>
      <top style="thick">
        <color theme="0" tint="-0.499984740745262"/>
      </top>
      <bottom style="thick">
        <color theme="0" tint="-0.49998474074526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theme="0" tint="-0.499984740745262"/>
      </bottom>
      <diagonal/>
    </border>
    <border>
      <left style="medium">
        <color indexed="64"/>
      </left>
      <right style="medium">
        <color indexed="64"/>
      </right>
      <top style="thick">
        <color theme="0" tint="-0.499984740745262"/>
      </top>
      <bottom style="thick">
        <color theme="0" tint="-0.499984740745262"/>
      </bottom>
      <diagonal/>
    </border>
    <border>
      <left style="medium">
        <color indexed="64"/>
      </left>
      <right style="medium">
        <color indexed="64"/>
      </right>
      <top style="thick">
        <color theme="0" tint="-0.499984740745262"/>
      </top>
      <bottom style="medium">
        <color indexed="64"/>
      </bottom>
      <diagonal/>
    </border>
    <border>
      <left/>
      <right style="thick">
        <color theme="0" tint="-0.499984740745262"/>
      </right>
      <top style="medium">
        <color indexed="64"/>
      </top>
      <bottom style="thick">
        <color theme="0" tint="-0.499984740745262"/>
      </bottom>
      <diagonal/>
    </border>
    <border>
      <left style="thick">
        <color theme="0" tint="-0.499984740745262"/>
      </left>
      <right style="thick">
        <color theme="0" tint="-0.499984740745262"/>
      </right>
      <top style="medium">
        <color indexed="64"/>
      </top>
      <bottom style="thick">
        <color theme="0" tint="-0.499984740745262"/>
      </bottom>
      <diagonal/>
    </border>
    <border>
      <left/>
      <right style="thick">
        <color theme="0" tint="-0.499984740745262"/>
      </right>
      <top style="thick">
        <color theme="0" tint="-0.499984740745262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theme="0" tint="-0.499984740745262"/>
      </left>
      <right style="thick">
        <color theme="0" tint="-0.499984740745262"/>
      </right>
      <top style="thick">
        <color theme="0" tint="-0.49998474074526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8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6" fillId="4" borderId="0" applyNumberFormat="0" applyBorder="0" applyAlignment="0" applyProtection="0"/>
    <xf numFmtId="0" fontId="14" fillId="0" borderId="0"/>
    <xf numFmtId="0" fontId="19" fillId="0" borderId="0"/>
    <xf numFmtId="0" fontId="14" fillId="0" borderId="0"/>
    <xf numFmtId="0" fontId="14" fillId="0" borderId="0"/>
    <xf numFmtId="0" fontId="14" fillId="0" borderId="0"/>
    <xf numFmtId="0" fontId="1" fillId="0" borderId="0"/>
    <xf numFmtId="0" fontId="1" fillId="0" borderId="0"/>
    <xf numFmtId="0" fontId="14" fillId="0" borderId="0"/>
    <xf numFmtId="0" fontId="14" fillId="0" borderId="0"/>
    <xf numFmtId="0" fontId="19" fillId="0" borderId="0"/>
    <xf numFmtId="0" fontId="19" fillId="0" borderId="0"/>
    <xf numFmtId="0" fontId="15" fillId="0" borderId="0"/>
    <xf numFmtId="0" fontId="1" fillId="0" borderId="0"/>
    <xf numFmtId="0" fontId="17" fillId="0" borderId="0"/>
    <xf numFmtId="9" fontId="1" fillId="0" borderId="0" applyFont="0" applyFill="0" applyBorder="0" applyAlignment="0" applyProtection="0"/>
    <xf numFmtId="9" fontId="19" fillId="0" borderId="0" applyFont="0" applyFill="0" applyBorder="0" applyAlignment="0" applyProtection="0"/>
    <xf numFmtId="0" fontId="18" fillId="4" borderId="0" applyNumberFormat="0" applyBorder="0" applyAlignment="0" applyProtection="0"/>
  </cellStyleXfs>
  <cellXfs count="119">
    <xf numFmtId="0" fontId="0" fillId="0" borderId="0" xfId="0"/>
    <xf numFmtId="164" fontId="0" fillId="0" borderId="0" xfId="1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1" applyNumberFormat="1" applyFont="1"/>
    <xf numFmtId="164" fontId="0" fillId="0" borderId="0" xfId="1" applyNumberFormat="1" applyFont="1" applyFill="1"/>
    <xf numFmtId="165" fontId="0" fillId="0" borderId="0" xfId="1" applyNumberFormat="1" applyFont="1"/>
    <xf numFmtId="164" fontId="0" fillId="0" borderId="0" xfId="1" applyNumberFormat="1" applyFont="1"/>
    <xf numFmtId="166" fontId="0" fillId="0" borderId="0" xfId="1" applyNumberFormat="1" applyFont="1"/>
    <xf numFmtId="0" fontId="0" fillId="2" borderId="1" xfId="0" applyFill="1" applyBorder="1"/>
    <xf numFmtId="49" fontId="0" fillId="2" borderId="1" xfId="1" applyNumberFormat="1" applyFont="1" applyFill="1" applyBorder="1"/>
    <xf numFmtId="164" fontId="6" fillId="2" borderId="1" xfId="1" applyNumberFormat="1" applyFont="1" applyFill="1" applyBorder="1"/>
    <xf numFmtId="165" fontId="0" fillId="2" borderId="1" xfId="1" applyNumberFormat="1" applyFont="1" applyFill="1" applyBorder="1"/>
    <xf numFmtId="164" fontId="0" fillId="2" borderId="1" xfId="1" applyNumberFormat="1" applyFont="1" applyFill="1" applyBorder="1"/>
    <xf numFmtId="0" fontId="3" fillId="2" borderId="1" xfId="0" applyFont="1" applyFill="1" applyBorder="1"/>
    <xf numFmtId="49" fontId="3" fillId="2" borderId="1" xfId="1" applyNumberFormat="1" applyFont="1" applyFill="1" applyBorder="1"/>
    <xf numFmtId="164" fontId="3" fillId="2" borderId="1" xfId="1" applyNumberFormat="1" applyFont="1" applyFill="1" applyBorder="1"/>
    <xf numFmtId="49" fontId="3" fillId="2" borderId="1" xfId="0" applyNumberFormat="1" applyFont="1" applyFill="1" applyBorder="1"/>
    <xf numFmtId="49" fontId="0" fillId="2" borderId="1" xfId="0" applyNumberFormat="1" applyFill="1" applyBorder="1"/>
    <xf numFmtId="49" fontId="5" fillId="2" borderId="1" xfId="1" applyNumberFormat="1" applyFont="1" applyFill="1" applyBorder="1"/>
    <xf numFmtId="164" fontId="5" fillId="2" borderId="1" xfId="1" applyNumberFormat="1" applyFont="1" applyFill="1" applyBorder="1"/>
    <xf numFmtId="0" fontId="7" fillId="3" borderId="1" xfId="0" applyFont="1" applyFill="1" applyBorder="1" applyAlignment="1">
      <alignment horizontal="center"/>
    </xf>
    <xf numFmtId="49" fontId="7" fillId="3" borderId="1" xfId="1" applyNumberFormat="1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 vertical="center"/>
    </xf>
    <xf numFmtId="164" fontId="7" fillId="3" borderId="1" xfId="1" applyNumberFormat="1" applyFont="1" applyFill="1" applyBorder="1" applyAlignment="1">
      <alignment horizontal="center"/>
    </xf>
    <xf numFmtId="165" fontId="7" fillId="3" borderId="1" xfId="1" applyNumberFormat="1" applyFont="1" applyFill="1" applyBorder="1" applyAlignment="1">
      <alignment horizontal="center"/>
    </xf>
    <xf numFmtId="166" fontId="7" fillId="3" borderId="1" xfId="1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49" fontId="5" fillId="2" borderId="1" xfId="1" applyNumberFormat="1" applyFont="1" applyFill="1" applyBorder="1" applyAlignment="1">
      <alignment horizontal="center" vertical="center"/>
    </xf>
    <xf numFmtId="49" fontId="4" fillId="2" borderId="1" xfId="1" applyNumberFormat="1" applyFont="1" applyFill="1" applyBorder="1"/>
    <xf numFmtId="164" fontId="4" fillId="2" borderId="1" xfId="1" applyNumberFormat="1" applyFont="1" applyFill="1" applyBorder="1"/>
    <xf numFmtId="0" fontId="4" fillId="2" borderId="1" xfId="0" applyFont="1" applyFill="1" applyBorder="1"/>
    <xf numFmtId="0" fontId="0" fillId="2" borderId="0" xfId="0" applyFill="1" applyAlignment="1">
      <alignment horizontal="center" vertical="center"/>
    </xf>
    <xf numFmtId="0" fontId="0" fillId="2" borderId="0" xfId="0" applyFill="1"/>
    <xf numFmtId="49" fontId="0" fillId="2" borderId="0" xfId="1" applyNumberFormat="1" applyFont="1" applyFill="1" applyBorder="1"/>
    <xf numFmtId="164" fontId="3" fillId="2" borderId="0" xfId="1" applyNumberFormat="1" applyFont="1" applyFill="1" applyBorder="1"/>
    <xf numFmtId="165" fontId="0" fillId="2" borderId="0" xfId="1" applyNumberFormat="1" applyFont="1" applyFill="1" applyBorder="1"/>
    <xf numFmtId="164" fontId="0" fillId="2" borderId="0" xfId="1" applyNumberFormat="1" applyFont="1" applyFill="1" applyBorder="1"/>
    <xf numFmtId="49" fontId="0" fillId="2" borderId="2" xfId="1" applyNumberFormat="1" applyFont="1" applyFill="1" applyBorder="1"/>
    <xf numFmtId="164" fontId="3" fillId="2" borderId="2" xfId="1" applyNumberFormat="1" applyFont="1" applyFill="1" applyBorder="1"/>
    <xf numFmtId="165" fontId="0" fillId="2" borderId="2" xfId="1" applyNumberFormat="1" applyFont="1" applyFill="1" applyBorder="1"/>
    <xf numFmtId="164" fontId="0" fillId="2" borderId="2" xfId="1" applyNumberFormat="1" applyFont="1" applyFill="1" applyBorder="1"/>
    <xf numFmtId="0" fontId="0" fillId="2" borderId="3" xfId="0" applyFill="1" applyBorder="1" applyAlignment="1">
      <alignment horizontal="center" vertical="center"/>
    </xf>
    <xf numFmtId="0" fontId="0" fillId="2" borderId="3" xfId="0" applyFill="1" applyBorder="1"/>
    <xf numFmtId="49" fontId="0" fillId="2" borderId="3" xfId="1" applyNumberFormat="1" applyFont="1" applyFill="1" applyBorder="1"/>
    <xf numFmtId="164" fontId="3" fillId="2" borderId="3" xfId="1" applyNumberFormat="1" applyFont="1" applyFill="1" applyBorder="1"/>
    <xf numFmtId="164" fontId="0" fillId="2" borderId="3" xfId="1" applyNumberFormat="1" applyFont="1" applyFill="1" applyBorder="1"/>
    <xf numFmtId="164" fontId="3" fillId="2" borderId="4" xfId="1" applyNumberFormat="1" applyFont="1" applyFill="1" applyBorder="1"/>
    <xf numFmtId="49" fontId="0" fillId="2" borderId="5" xfId="1" applyNumberFormat="1" applyFont="1" applyFill="1" applyBorder="1"/>
    <xf numFmtId="164" fontId="3" fillId="2" borderId="8" xfId="1" applyNumberFormat="1" applyFont="1" applyFill="1" applyBorder="1"/>
    <xf numFmtId="164" fontId="3" fillId="2" borderId="10" xfId="1" applyNumberFormat="1" applyFont="1" applyFill="1" applyBorder="1"/>
    <xf numFmtId="49" fontId="3" fillId="2" borderId="6" xfId="1" applyNumberFormat="1" applyFont="1" applyFill="1" applyBorder="1"/>
    <xf numFmtId="49" fontId="5" fillId="2" borderId="7" xfId="1" applyNumberFormat="1" applyFont="1" applyFill="1" applyBorder="1"/>
    <xf numFmtId="165" fontId="8" fillId="2" borderId="9" xfId="1" applyNumberFormat="1" applyFont="1" applyFill="1" applyBorder="1"/>
    <xf numFmtId="165" fontId="8" fillId="2" borderId="1" xfId="1" applyNumberFormat="1" applyFont="1" applyFill="1" applyBorder="1"/>
    <xf numFmtId="165" fontId="8" fillId="2" borderId="3" xfId="1" applyNumberFormat="1" applyFont="1" applyFill="1" applyBorder="1"/>
    <xf numFmtId="0" fontId="6" fillId="2" borderId="1" xfId="0" applyFont="1" applyFill="1" applyBorder="1"/>
    <xf numFmtId="0" fontId="3" fillId="0" borderId="11" xfId="0" applyFont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  <xf numFmtId="164" fontId="0" fillId="2" borderId="1" xfId="1" applyNumberFormat="1" applyFont="1" applyFill="1" applyBorder="1" applyAlignment="1">
      <alignment horizontal="center" vertical="center"/>
    </xf>
    <xf numFmtId="165" fontId="0" fillId="0" borderId="1" xfId="1" applyNumberFormat="1" applyFont="1" applyFill="1" applyBorder="1"/>
    <xf numFmtId="0" fontId="6" fillId="2" borderId="1" xfId="0" applyFont="1" applyFill="1" applyBorder="1" applyAlignment="1">
      <alignment horizontal="center" vertical="center"/>
    </xf>
    <xf numFmtId="165" fontId="6" fillId="2" borderId="1" xfId="1" applyNumberFormat="1" applyFont="1" applyFill="1" applyBorder="1"/>
    <xf numFmtId="166" fontId="0" fillId="2" borderId="1" xfId="1" applyNumberFormat="1" applyFont="1" applyFill="1" applyBorder="1"/>
    <xf numFmtId="165" fontId="3" fillId="2" borderId="1" xfId="1" applyNumberFormat="1" applyFont="1" applyFill="1" applyBorder="1"/>
    <xf numFmtId="165" fontId="3" fillId="0" borderId="1" xfId="1" applyNumberFormat="1" applyFont="1" applyFill="1" applyBorder="1"/>
    <xf numFmtId="0" fontId="9" fillId="0" borderId="13" xfId="0" applyFont="1" applyBorder="1" applyAlignment="1">
      <alignment vertical="center"/>
    </xf>
    <xf numFmtId="165" fontId="4" fillId="2" borderId="1" xfId="1" applyNumberFormat="1" applyFont="1" applyFill="1" applyBorder="1"/>
    <xf numFmtId="0" fontId="4" fillId="2" borderId="1" xfId="0" applyFont="1" applyFill="1" applyBorder="1" applyAlignment="1">
      <alignment horizontal="center" vertical="center"/>
    </xf>
    <xf numFmtId="164" fontId="1" fillId="2" borderId="1" xfId="1" applyNumberFormat="1" applyFont="1" applyFill="1" applyBorder="1"/>
    <xf numFmtId="43" fontId="0" fillId="0" borderId="0" xfId="0" applyNumberFormat="1"/>
    <xf numFmtId="164" fontId="0" fillId="0" borderId="0" xfId="0" applyNumberFormat="1"/>
    <xf numFmtId="0" fontId="0" fillId="2" borderId="12" xfId="0" applyFill="1" applyBorder="1" applyAlignment="1">
      <alignment horizontal="center" vertical="center"/>
    </xf>
    <xf numFmtId="0" fontId="4" fillId="2" borderId="12" xfId="0" applyFont="1" applyFill="1" applyBorder="1"/>
    <xf numFmtId="164" fontId="4" fillId="2" borderId="12" xfId="1" applyNumberFormat="1" applyFont="1" applyFill="1" applyBorder="1"/>
    <xf numFmtId="165" fontId="4" fillId="2" borderId="12" xfId="1" applyNumberFormat="1" applyFont="1" applyFill="1" applyBorder="1"/>
    <xf numFmtId="164" fontId="11" fillId="2" borderId="14" xfId="0" applyNumberFormat="1" applyFont="1" applyFill="1" applyBorder="1" applyAlignment="1">
      <alignment vertical="center"/>
    </xf>
    <xf numFmtId="164" fontId="4" fillId="2" borderId="12" xfId="1" applyNumberFormat="1" applyFont="1" applyFill="1" applyBorder="1" applyAlignment="1">
      <alignment horizontal="center" vertical="center"/>
    </xf>
    <xf numFmtId="49" fontId="4" fillId="2" borderId="1" xfId="1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wrapText="1"/>
    </xf>
    <xf numFmtId="164" fontId="4" fillId="2" borderId="1" xfId="1" applyNumberFormat="1" applyFont="1" applyFill="1" applyBorder="1" applyAlignment="1">
      <alignment horizontal="center" vertical="center"/>
    </xf>
    <xf numFmtId="164" fontId="12" fillId="2" borderId="14" xfId="0" applyNumberFormat="1" applyFont="1" applyFill="1" applyBorder="1" applyAlignment="1">
      <alignment horizontal="left" vertical="center"/>
    </xf>
    <xf numFmtId="43" fontId="8" fillId="2" borderId="1" xfId="1" applyFont="1" applyFill="1" applyBorder="1"/>
    <xf numFmtId="164" fontId="1" fillId="2" borderId="12" xfId="1" applyNumberFormat="1" applyFont="1" applyFill="1" applyBorder="1"/>
    <xf numFmtId="166" fontId="3" fillId="2" borderId="1" xfId="1" applyNumberFormat="1" applyFont="1" applyFill="1" applyBorder="1"/>
    <xf numFmtId="165" fontId="5" fillId="2" borderId="1" xfId="1" applyNumberFormat="1" applyFont="1" applyFill="1" applyBorder="1"/>
    <xf numFmtId="164" fontId="6" fillId="2" borderId="12" xfId="1" applyNumberFormat="1" applyFont="1" applyFill="1" applyBorder="1"/>
    <xf numFmtId="165" fontId="0" fillId="0" borderId="0" xfId="0" applyNumberFormat="1"/>
    <xf numFmtId="165" fontId="0" fillId="2" borderId="12" xfId="1" applyNumberFormat="1" applyFont="1" applyFill="1" applyBorder="1"/>
    <xf numFmtId="0" fontId="4" fillId="2" borderId="12" xfId="0" applyFont="1" applyFill="1" applyBorder="1" applyAlignment="1">
      <alignment horizontal="center" vertical="center"/>
    </xf>
    <xf numFmtId="0" fontId="13" fillId="2" borderId="12" xfId="0" applyFont="1" applyFill="1" applyBorder="1"/>
    <xf numFmtId="164" fontId="13" fillId="2" borderId="12" xfId="1" applyNumberFormat="1" applyFont="1" applyFill="1" applyBorder="1"/>
    <xf numFmtId="37" fontId="0" fillId="0" borderId="0" xfId="0" applyNumberFormat="1"/>
    <xf numFmtId="165" fontId="13" fillId="2" borderId="1" xfId="1" applyNumberFormat="1" applyFont="1" applyFill="1" applyBorder="1"/>
    <xf numFmtId="0" fontId="13" fillId="2" borderId="12" xfId="0" applyFont="1" applyFill="1" applyBorder="1" applyAlignment="1">
      <alignment horizontal="center" vertical="center"/>
    </xf>
    <xf numFmtId="0" fontId="20" fillId="2" borderId="12" xfId="0" applyFont="1" applyFill="1" applyBorder="1" applyAlignment="1">
      <alignment horizontal="center" vertical="center"/>
    </xf>
    <xf numFmtId="164" fontId="1" fillId="2" borderId="3" xfId="1" applyNumberFormat="1" applyFont="1" applyFill="1" applyBorder="1"/>
    <xf numFmtId="165" fontId="1" fillId="2" borderId="1" xfId="1" applyNumberFormat="1" applyFont="1" applyFill="1" applyBorder="1"/>
    <xf numFmtId="165" fontId="1" fillId="0" borderId="1" xfId="1" applyNumberFormat="1" applyFont="1" applyFill="1" applyBorder="1"/>
    <xf numFmtId="165" fontId="21" fillId="2" borderId="1" xfId="1" applyNumberFormat="1" applyFont="1" applyFill="1" applyBorder="1"/>
    <xf numFmtId="0" fontId="22" fillId="2" borderId="13" xfId="0" applyFont="1" applyFill="1" applyBorder="1" applyAlignment="1">
      <alignment horizontal="center"/>
    </xf>
    <xf numFmtId="43" fontId="23" fillId="0" borderId="0" xfId="0" applyNumberFormat="1" applyFont="1"/>
    <xf numFmtId="0" fontId="6" fillId="2" borderId="12" xfId="0" applyFont="1" applyFill="1" applyBorder="1" applyAlignment="1">
      <alignment horizontal="center" vertical="center"/>
    </xf>
    <xf numFmtId="165" fontId="23" fillId="2" borderId="9" xfId="1" applyNumberFormat="1" applyFont="1" applyFill="1" applyBorder="1"/>
    <xf numFmtId="165" fontId="23" fillId="2" borderId="1" xfId="1" applyNumberFormat="1" applyFont="1" applyFill="1" applyBorder="1"/>
    <xf numFmtId="165" fontId="23" fillId="2" borderId="3" xfId="1" applyNumberFormat="1" applyFont="1" applyFill="1" applyBorder="1"/>
    <xf numFmtId="165" fontId="23" fillId="0" borderId="0" xfId="0" applyNumberFormat="1" applyFont="1"/>
    <xf numFmtId="165" fontId="6" fillId="2" borderId="12" xfId="1" applyNumberFormat="1" applyFont="1" applyFill="1" applyBorder="1"/>
    <xf numFmtId="0" fontId="10" fillId="2" borderId="1" xfId="0" applyFont="1" applyFill="1" applyBorder="1" applyAlignment="1">
      <alignment horizontal="center" vertical="center"/>
    </xf>
    <xf numFmtId="49" fontId="0" fillId="2" borderId="13" xfId="1" applyNumberFormat="1" applyFont="1" applyFill="1" applyBorder="1"/>
    <xf numFmtId="49" fontId="3" fillId="2" borderId="13" xfId="1" applyNumberFormat="1" applyFont="1" applyFill="1" applyBorder="1"/>
    <xf numFmtId="164" fontId="0" fillId="2" borderId="1" xfId="1" quotePrefix="1" applyNumberFormat="1" applyFont="1" applyFill="1" applyBorder="1"/>
    <xf numFmtId="164" fontId="4" fillId="2" borderId="1" xfId="1" applyNumberFormat="1" applyFont="1" applyFill="1" applyBorder="1" applyAlignment="1"/>
    <xf numFmtId="164" fontId="0" fillId="2" borderId="15" xfId="1" applyNumberFormat="1" applyFont="1" applyFill="1" applyBorder="1" applyAlignment="1"/>
    <xf numFmtId="164" fontId="0" fillId="0" borderId="1" xfId="1" applyNumberFormat="1" applyFont="1" applyFill="1" applyBorder="1"/>
    <xf numFmtId="49" fontId="0" fillId="0" borderId="0" xfId="0" applyNumberFormat="1"/>
    <xf numFmtId="49" fontId="6" fillId="2" borderId="1" xfId="1" applyNumberFormat="1" applyFont="1" applyFill="1" applyBorder="1"/>
    <xf numFmtId="0" fontId="6" fillId="0" borderId="0" xfId="0" applyFont="1"/>
    <xf numFmtId="43" fontId="0" fillId="0" borderId="0" xfId="1" applyFont="1"/>
    <xf numFmtId="0" fontId="2" fillId="0" borderId="0" xfId="0" applyFont="1" applyAlignment="1">
      <alignment horizontal="center"/>
    </xf>
  </cellXfs>
  <cellStyles count="28">
    <cellStyle name="Comma" xfId="1" builtinId="3"/>
    <cellStyle name="Comma 2" xfId="3"/>
    <cellStyle name="Comma 2 2" xfId="4"/>
    <cellStyle name="Comma 3" xfId="5"/>
    <cellStyle name="Comma 3 2" xfId="6"/>
    <cellStyle name="Comma 4" xfId="7"/>
    <cellStyle name="Comma 4 2" xfId="8"/>
    <cellStyle name="Comma 5" xfId="9"/>
    <cellStyle name="Comma 6" xfId="2"/>
    <cellStyle name="Good 3" xfId="10"/>
    <cellStyle name="Normal" xfId="0" builtinId="0"/>
    <cellStyle name="Normal 2" xfId="11"/>
    <cellStyle name="Normal 2 2" xfId="12"/>
    <cellStyle name="Normal 2 3" xfId="13"/>
    <cellStyle name="Normal 3" xfId="14"/>
    <cellStyle name="Normal 3 2" xfId="15"/>
    <cellStyle name="Normal 3 2 3" xfId="16"/>
    <cellStyle name="Normal 4" xfId="17"/>
    <cellStyle name="Normal 5" xfId="18"/>
    <cellStyle name="Normal 5 2" xfId="19"/>
    <cellStyle name="Normal 6" xfId="20"/>
    <cellStyle name="Normal 6 2" xfId="21"/>
    <cellStyle name="Normal 7" xfId="22"/>
    <cellStyle name="Normal 8 5" xfId="23"/>
    <cellStyle name="normální_development of ss  bilances template 35kV" xfId="24"/>
    <cellStyle name="Percent 2" xfId="25"/>
    <cellStyle name="Percent 3" xfId="26"/>
    <cellStyle name="Správně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282"/>
  <sheetViews>
    <sheetView showGridLines="0" tabSelected="1" zoomScaleNormal="100" workbookViewId="0"/>
  </sheetViews>
  <sheetFormatPr defaultRowHeight="15" outlineLevelCol="1"/>
  <cols>
    <col min="1" max="1" width="8.42578125" style="2" bestFit="1" customWidth="1"/>
    <col min="2" max="2" width="45.28515625" customWidth="1"/>
    <col min="3" max="3" width="45.42578125" style="3" customWidth="1" outlineLevel="1"/>
    <col min="4" max="4" width="8" style="6" bestFit="1" customWidth="1"/>
    <col min="5" max="5" width="16.85546875" style="5" customWidth="1"/>
    <col min="6" max="6" width="15" style="6" customWidth="1"/>
    <col min="7" max="7" width="14" style="6" customWidth="1"/>
    <col min="8" max="8" width="13" style="6" customWidth="1"/>
    <col min="9" max="9" width="15.85546875" style="6" customWidth="1"/>
    <col min="10" max="10" width="12.7109375" style="6" customWidth="1"/>
    <col min="11" max="11" width="15.42578125" customWidth="1"/>
    <col min="12" max="12" width="13.42578125" customWidth="1"/>
    <col min="13" max="13" width="15.42578125" customWidth="1"/>
    <col min="14" max="14" width="13" customWidth="1"/>
    <col min="15" max="15" width="12" bestFit="1" customWidth="1"/>
    <col min="16" max="16" width="12.7109375" bestFit="1" customWidth="1"/>
    <col min="17" max="17" width="14.5703125" style="6" bestFit="1" customWidth="1"/>
    <col min="18" max="18" width="14.28515625" customWidth="1"/>
  </cols>
  <sheetData>
    <row r="1" spans="1:17" ht="15.75">
      <c r="A1" s="1"/>
      <c r="B1" s="118" t="s">
        <v>694</v>
      </c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</row>
    <row r="2" spans="1:17" ht="6.75" customHeight="1" thickBot="1">
      <c r="A2" s="1"/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</row>
    <row r="3" spans="1:17" ht="16.5" thickTop="1" thickBot="1">
      <c r="A3" s="22" t="s">
        <v>0</v>
      </c>
      <c r="B3" s="20" t="s">
        <v>1</v>
      </c>
      <c r="C3" s="21" t="s">
        <v>2</v>
      </c>
      <c r="D3" s="23" t="s">
        <v>3</v>
      </c>
      <c r="E3" s="24" t="s">
        <v>4</v>
      </c>
      <c r="F3" s="23" t="s">
        <v>5</v>
      </c>
      <c r="G3" s="25" t="s">
        <v>6</v>
      </c>
      <c r="H3" s="23" t="s">
        <v>7</v>
      </c>
      <c r="I3" s="23" t="s">
        <v>8</v>
      </c>
      <c r="J3" s="23" t="s">
        <v>9</v>
      </c>
      <c r="K3" s="20" t="s">
        <v>10</v>
      </c>
      <c r="L3" s="20" t="s">
        <v>11</v>
      </c>
      <c r="M3" s="20" t="s">
        <v>12</v>
      </c>
      <c r="N3" s="20" t="s">
        <v>13</v>
      </c>
      <c r="O3" s="20" t="s">
        <v>14</v>
      </c>
      <c r="P3" s="20" t="s">
        <v>15</v>
      </c>
      <c r="Q3" s="23" t="s">
        <v>638</v>
      </c>
    </row>
    <row r="4" spans="1:17" ht="16.5" thickTop="1" thickBot="1">
      <c r="A4" s="57" t="s">
        <v>16</v>
      </c>
      <c r="B4" s="8" t="s">
        <v>17</v>
      </c>
      <c r="C4" s="9" t="s">
        <v>18</v>
      </c>
      <c r="D4" s="10" t="s">
        <v>19</v>
      </c>
      <c r="E4" s="11">
        <v>172683.59999999986</v>
      </c>
      <c r="F4" s="11">
        <v>145381.19999999981</v>
      </c>
      <c r="G4" s="11">
        <v>176056.32000000027</v>
      </c>
      <c r="H4" s="11">
        <v>152681.75999999978</v>
      </c>
      <c r="I4" s="11">
        <v>137258.15999999992</v>
      </c>
      <c r="J4" s="11"/>
      <c r="K4" s="11"/>
      <c r="L4" s="11"/>
      <c r="M4" s="96"/>
      <c r="N4" s="11"/>
      <c r="O4" s="11"/>
      <c r="P4" s="11"/>
      <c r="Q4" s="12">
        <f t="shared" ref="Q4:Q67" si="0">SUM(E4:P4)</f>
        <v>784061.03999999969</v>
      </c>
    </row>
    <row r="5" spans="1:17" ht="16.5" thickTop="1" thickBot="1">
      <c r="A5" s="57" t="s">
        <v>20</v>
      </c>
      <c r="B5" s="8" t="s">
        <v>21</v>
      </c>
      <c r="C5" s="9" t="s">
        <v>22</v>
      </c>
      <c r="D5" s="10" t="s">
        <v>19</v>
      </c>
      <c r="E5" s="11">
        <v>1220637</v>
      </c>
      <c r="F5" s="11">
        <v>1098158.9999999995</v>
      </c>
      <c r="G5" s="11">
        <v>1402455.0000000005</v>
      </c>
      <c r="H5" s="11">
        <v>1328993.9999999995</v>
      </c>
      <c r="I5" s="11">
        <v>1050675.0000000012</v>
      </c>
      <c r="J5" s="11"/>
      <c r="K5" s="11"/>
      <c r="L5" s="11"/>
      <c r="M5" s="96"/>
      <c r="N5" s="11"/>
      <c r="O5" s="11"/>
      <c r="P5" s="11"/>
      <c r="Q5" s="12">
        <f t="shared" si="0"/>
        <v>6100920.0000000009</v>
      </c>
    </row>
    <row r="6" spans="1:17" ht="16.5" thickTop="1" thickBot="1">
      <c r="A6" s="57" t="s">
        <v>23</v>
      </c>
      <c r="B6" s="8" t="s">
        <v>24</v>
      </c>
      <c r="C6" s="9" t="s">
        <v>25</v>
      </c>
      <c r="D6" s="10" t="s">
        <v>19</v>
      </c>
      <c r="E6" s="11">
        <v>40099.999999999993</v>
      </c>
      <c r="F6" s="11">
        <v>37300</v>
      </c>
      <c r="G6" s="11">
        <v>30599.999999999993</v>
      </c>
      <c r="H6" s="11">
        <v>38900.000000000007</v>
      </c>
      <c r="I6" s="11">
        <v>32599.999999999993</v>
      </c>
      <c r="J6" s="11"/>
      <c r="K6" s="11"/>
      <c r="L6" s="11"/>
      <c r="M6" s="96"/>
      <c r="N6" s="11"/>
      <c r="O6" s="11"/>
      <c r="P6" s="11"/>
      <c r="Q6" s="12">
        <f t="shared" si="0"/>
        <v>179500</v>
      </c>
    </row>
    <row r="7" spans="1:17" ht="16.5" thickTop="1" thickBot="1">
      <c r="A7" s="57" t="s">
        <v>26</v>
      </c>
      <c r="B7" s="8" t="s">
        <v>24</v>
      </c>
      <c r="C7" s="9" t="s">
        <v>27</v>
      </c>
      <c r="D7" s="10" t="s">
        <v>19</v>
      </c>
      <c r="E7" s="11">
        <v>49764.759999999987</v>
      </c>
      <c r="F7" s="11">
        <v>54629.800000000032</v>
      </c>
      <c r="G7" s="11">
        <v>48870.679999999993</v>
      </c>
      <c r="H7" s="11">
        <v>56159.319999999971</v>
      </c>
      <c r="I7" s="11">
        <v>43678.400000000038</v>
      </c>
      <c r="J7" s="11"/>
      <c r="K7" s="11"/>
      <c r="L7" s="11"/>
      <c r="M7" s="96"/>
      <c r="N7" s="11"/>
      <c r="O7" s="11"/>
      <c r="P7" s="11"/>
      <c r="Q7" s="12">
        <f t="shared" si="0"/>
        <v>253102.96000000002</v>
      </c>
    </row>
    <row r="8" spans="1:17" ht="16.5" thickTop="1" thickBot="1">
      <c r="A8" s="57" t="s">
        <v>28</v>
      </c>
      <c r="B8" s="8" t="s">
        <v>29</v>
      </c>
      <c r="C8" s="9" t="s">
        <v>30</v>
      </c>
      <c r="D8" s="10" t="s">
        <v>19</v>
      </c>
      <c r="E8" s="11">
        <v>237384.00000000023</v>
      </c>
      <c r="F8" s="11">
        <v>25647.999999999913</v>
      </c>
      <c r="G8" s="11">
        <v>56391.999999999483</v>
      </c>
      <c r="H8" s="11">
        <v>41839.000000000626</v>
      </c>
      <c r="I8" s="11">
        <v>71785</v>
      </c>
      <c r="J8" s="11"/>
      <c r="K8" s="11"/>
      <c r="L8" s="11"/>
      <c r="M8" s="96"/>
      <c r="N8" s="11"/>
      <c r="O8" s="11"/>
      <c r="P8" s="11"/>
      <c r="Q8" s="12">
        <f t="shared" si="0"/>
        <v>433048.00000000023</v>
      </c>
    </row>
    <row r="9" spans="1:17" ht="16.5" thickTop="1" thickBot="1">
      <c r="A9" s="57" t="s">
        <v>31</v>
      </c>
      <c r="B9" s="8" t="s">
        <v>32</v>
      </c>
      <c r="C9" s="9" t="s">
        <v>33</v>
      </c>
      <c r="D9" s="10" t="s">
        <v>19</v>
      </c>
      <c r="E9" s="11">
        <v>1000121.5000000024</v>
      </c>
      <c r="F9" s="11">
        <v>358987.99999999756</v>
      </c>
      <c r="G9" s="11">
        <v>617036.00000000093</v>
      </c>
      <c r="H9" s="11">
        <v>1265978.0000000019</v>
      </c>
      <c r="I9" s="11">
        <v>564035.49999999767</v>
      </c>
      <c r="J9" s="11"/>
      <c r="K9" s="11"/>
      <c r="L9" s="11"/>
      <c r="M9" s="96"/>
      <c r="N9" s="11"/>
      <c r="O9" s="11"/>
      <c r="P9" s="11"/>
      <c r="Q9" s="12">
        <f t="shared" si="0"/>
        <v>3806159.0000000005</v>
      </c>
    </row>
    <row r="10" spans="1:17" ht="16.5" hidden="1" thickTop="1" thickBot="1">
      <c r="A10" s="57" t="s">
        <v>34</v>
      </c>
      <c r="B10" s="8" t="s">
        <v>35</v>
      </c>
      <c r="C10" s="9" t="s">
        <v>36</v>
      </c>
      <c r="D10" s="10" t="s">
        <v>19</v>
      </c>
      <c r="E10" s="11"/>
      <c r="F10" s="11"/>
      <c r="G10" s="11"/>
      <c r="H10" s="11"/>
      <c r="I10" s="11"/>
      <c r="J10" s="11"/>
      <c r="K10" s="11"/>
      <c r="L10" s="11"/>
      <c r="M10" s="96"/>
      <c r="N10" s="11"/>
      <c r="O10" s="11"/>
      <c r="P10" s="11"/>
      <c r="Q10" s="12">
        <f t="shared" si="0"/>
        <v>0</v>
      </c>
    </row>
    <row r="11" spans="1:17" ht="16.5" thickTop="1" thickBot="1">
      <c r="A11" s="57" t="s">
        <v>37</v>
      </c>
      <c r="B11" s="8" t="s">
        <v>38</v>
      </c>
      <c r="C11" s="9" t="s">
        <v>39</v>
      </c>
      <c r="D11" s="10" t="s">
        <v>19</v>
      </c>
      <c r="E11" s="11">
        <v>250884.8</v>
      </c>
      <c r="F11" s="11">
        <v>217106.40000000002</v>
      </c>
      <c r="G11" s="11">
        <v>255206.39999999985</v>
      </c>
      <c r="H11" s="11">
        <v>256971.19999999995</v>
      </c>
      <c r="I11" s="11">
        <v>255012.00000000026</v>
      </c>
      <c r="J11" s="11"/>
      <c r="K11" s="11"/>
      <c r="L11" s="11"/>
      <c r="M11" s="96"/>
      <c r="N11" s="11"/>
      <c r="O11" s="11"/>
      <c r="P11" s="11"/>
      <c r="Q11" s="12">
        <f t="shared" si="0"/>
        <v>1235180.8</v>
      </c>
    </row>
    <row r="12" spans="1:17" ht="16.5" thickTop="1" thickBot="1">
      <c r="A12" s="57" t="s">
        <v>40</v>
      </c>
      <c r="B12" s="8" t="s">
        <v>38</v>
      </c>
      <c r="C12" s="9" t="s">
        <v>41</v>
      </c>
      <c r="D12" s="10" t="s">
        <v>19</v>
      </c>
      <c r="E12" s="11">
        <v>105291.19999999962</v>
      </c>
      <c r="F12" s="11">
        <v>65153.52</v>
      </c>
      <c r="G12" s="11">
        <v>52531.439999999988</v>
      </c>
      <c r="H12" s="11">
        <v>84089.440000000031</v>
      </c>
      <c r="I12" s="11">
        <v>64755.599999999977</v>
      </c>
      <c r="J12" s="11"/>
      <c r="K12" s="11"/>
      <c r="L12" s="11"/>
      <c r="M12" s="96"/>
      <c r="N12" s="11"/>
      <c r="O12" s="11"/>
      <c r="P12" s="11"/>
      <c r="Q12" s="12">
        <f t="shared" si="0"/>
        <v>371821.1999999996</v>
      </c>
    </row>
    <row r="13" spans="1:17" ht="16.5" thickTop="1" thickBot="1">
      <c r="A13" s="57" t="s">
        <v>42</v>
      </c>
      <c r="B13" s="8" t="s">
        <v>43</v>
      </c>
      <c r="C13" s="9" t="s">
        <v>44</v>
      </c>
      <c r="D13" s="10" t="s">
        <v>19</v>
      </c>
      <c r="E13" s="11">
        <v>1592421.5999999996</v>
      </c>
      <c r="F13" s="11">
        <v>1076808.6000000001</v>
      </c>
      <c r="G13" s="11">
        <v>1056291.6000000001</v>
      </c>
      <c r="H13" s="11">
        <v>1479622.2000000007</v>
      </c>
      <c r="I13" s="11">
        <v>873872.99999999907</v>
      </c>
      <c r="J13" s="11"/>
      <c r="K13" s="11"/>
      <c r="L13" s="11"/>
      <c r="M13" s="96"/>
      <c r="N13" s="11"/>
      <c r="O13" s="11"/>
      <c r="P13" s="11"/>
      <c r="Q13" s="12">
        <f t="shared" si="0"/>
        <v>6079016.9999999991</v>
      </c>
    </row>
    <row r="14" spans="1:17" ht="16.5" thickTop="1" thickBot="1">
      <c r="A14" s="57" t="s">
        <v>45</v>
      </c>
      <c r="B14" s="8" t="s">
        <v>46</v>
      </c>
      <c r="C14" s="9" t="s">
        <v>47</v>
      </c>
      <c r="D14" s="10" t="s">
        <v>19</v>
      </c>
      <c r="E14" s="11"/>
      <c r="F14" s="11"/>
      <c r="G14" s="11"/>
      <c r="H14" s="11"/>
      <c r="I14" s="11"/>
      <c r="J14" s="11"/>
      <c r="K14" s="11"/>
      <c r="L14" s="11"/>
      <c r="M14" s="96"/>
      <c r="N14" s="11"/>
      <c r="O14" s="11"/>
      <c r="P14" s="11"/>
      <c r="Q14" s="12">
        <f t="shared" si="0"/>
        <v>0</v>
      </c>
    </row>
    <row r="15" spans="1:17" ht="16.5" thickTop="1" thickBot="1">
      <c r="A15" s="57" t="s">
        <v>48</v>
      </c>
      <c r="B15" s="8" t="s">
        <v>49</v>
      </c>
      <c r="C15" s="9" t="s">
        <v>50</v>
      </c>
      <c r="D15" s="10" t="s">
        <v>19</v>
      </c>
      <c r="E15" s="11">
        <v>189135.79999999996</v>
      </c>
      <c r="F15" s="11">
        <v>30703.400000000056</v>
      </c>
      <c r="G15" s="11"/>
      <c r="H15" s="11"/>
      <c r="I15" s="11"/>
      <c r="J15" s="11"/>
      <c r="K15" s="11"/>
      <c r="L15" s="11"/>
      <c r="M15" s="96"/>
      <c r="N15" s="11"/>
      <c r="O15" s="11"/>
      <c r="P15" s="11"/>
      <c r="Q15" s="12">
        <f t="shared" si="0"/>
        <v>219839.2</v>
      </c>
    </row>
    <row r="16" spans="1:17" ht="16.5" thickTop="1" thickBot="1">
      <c r="A16" s="57" t="s">
        <v>51</v>
      </c>
      <c r="B16" s="8" t="s">
        <v>52</v>
      </c>
      <c r="C16" s="9" t="s">
        <v>53</v>
      </c>
      <c r="D16" s="10" t="s">
        <v>19</v>
      </c>
      <c r="E16" s="11">
        <v>3383519.9999999991</v>
      </c>
      <c r="F16" s="11">
        <v>2758433.9999999991</v>
      </c>
      <c r="G16" s="11">
        <v>2705710.0000000014</v>
      </c>
      <c r="H16" s="11">
        <v>2457615.9999999981</v>
      </c>
      <c r="I16" s="11">
        <v>2394462.0000000019</v>
      </c>
      <c r="J16" s="11"/>
      <c r="K16" s="11"/>
      <c r="L16" s="11"/>
      <c r="M16" s="96"/>
      <c r="N16" s="11"/>
      <c r="O16" s="11"/>
      <c r="P16" s="11"/>
      <c r="Q16" s="12">
        <f t="shared" si="0"/>
        <v>13699742</v>
      </c>
    </row>
    <row r="17" spans="1:17" ht="16.5" thickTop="1" thickBot="1">
      <c r="A17" s="57" t="s">
        <v>54</v>
      </c>
      <c r="B17" s="8" t="s">
        <v>55</v>
      </c>
      <c r="C17" s="9" t="s">
        <v>56</v>
      </c>
      <c r="D17" s="10" t="s">
        <v>19</v>
      </c>
      <c r="E17" s="11">
        <v>121421.99999999991</v>
      </c>
      <c r="F17" s="11">
        <v>81170.250000000015</v>
      </c>
      <c r="G17" s="11">
        <v>114591.99999999999</v>
      </c>
      <c r="H17" s="11">
        <v>110323.99999999996</v>
      </c>
      <c r="I17" s="11">
        <v>100129.5</v>
      </c>
      <c r="J17" s="11"/>
      <c r="K17" s="11"/>
      <c r="L17" s="11"/>
      <c r="M17" s="96"/>
      <c r="N17" s="11"/>
      <c r="O17" s="11"/>
      <c r="P17" s="11"/>
      <c r="Q17" s="12">
        <f t="shared" si="0"/>
        <v>527637.74999999988</v>
      </c>
    </row>
    <row r="18" spans="1:17" ht="16.5" thickTop="1" thickBot="1">
      <c r="A18" s="57" t="s">
        <v>57</v>
      </c>
      <c r="B18" s="8" t="s">
        <v>55</v>
      </c>
      <c r="C18" s="9" t="s">
        <v>58</v>
      </c>
      <c r="D18" s="10" t="s">
        <v>19</v>
      </c>
      <c r="E18" s="11">
        <v>46319.000000000015</v>
      </c>
      <c r="F18" s="11">
        <v>41959.999999999978</v>
      </c>
      <c r="G18" s="11">
        <v>49084</v>
      </c>
      <c r="H18" s="11">
        <v>46134.000000000015</v>
      </c>
      <c r="I18" s="11">
        <v>40331.000000000015</v>
      </c>
      <c r="J18" s="11"/>
      <c r="K18" s="11"/>
      <c r="L18" s="11"/>
      <c r="M18" s="96"/>
      <c r="N18" s="11"/>
      <c r="O18" s="11"/>
      <c r="P18" s="11"/>
      <c r="Q18" s="12">
        <f t="shared" si="0"/>
        <v>223828</v>
      </c>
    </row>
    <row r="19" spans="1:17" ht="16.5" thickTop="1" thickBot="1">
      <c r="A19" s="57" t="s">
        <v>59</v>
      </c>
      <c r="B19" s="8" t="s">
        <v>55</v>
      </c>
      <c r="C19" s="9" t="s">
        <v>60</v>
      </c>
      <c r="D19" s="10" t="s">
        <v>19</v>
      </c>
      <c r="E19" s="11">
        <v>97232.750000000015</v>
      </c>
      <c r="F19" s="11">
        <v>100856.99999999997</v>
      </c>
      <c r="G19" s="11">
        <v>127417.00000000003</v>
      </c>
      <c r="H19" s="11">
        <v>121436.24999999997</v>
      </c>
      <c r="I19" s="11">
        <v>115690.2500000001</v>
      </c>
      <c r="J19" s="11"/>
      <c r="K19" s="11"/>
      <c r="L19" s="11"/>
      <c r="M19" s="96"/>
      <c r="N19" s="11"/>
      <c r="O19" s="11"/>
      <c r="P19" s="11"/>
      <c r="Q19" s="12">
        <f t="shared" si="0"/>
        <v>562633.25000000012</v>
      </c>
    </row>
    <row r="20" spans="1:17" ht="16.5" thickTop="1" thickBot="1">
      <c r="A20" s="57" t="s">
        <v>61</v>
      </c>
      <c r="B20" s="8" t="s">
        <v>55</v>
      </c>
      <c r="C20" s="9" t="s">
        <v>62</v>
      </c>
      <c r="D20" s="10" t="s">
        <v>19</v>
      </c>
      <c r="E20" s="11">
        <v>2462832.0000000005</v>
      </c>
      <c r="F20" s="11">
        <v>1406616</v>
      </c>
      <c r="G20" s="11">
        <v>987744.00000000058</v>
      </c>
      <c r="H20" s="11">
        <v>450023.99999999942</v>
      </c>
      <c r="I20" s="11">
        <v>1146943.9999999995</v>
      </c>
      <c r="J20" s="11"/>
      <c r="K20" s="11"/>
      <c r="L20" s="11"/>
      <c r="M20" s="96"/>
      <c r="N20" s="11"/>
      <c r="O20" s="11"/>
      <c r="P20" s="11"/>
      <c r="Q20" s="12">
        <f t="shared" si="0"/>
        <v>6454160</v>
      </c>
    </row>
    <row r="21" spans="1:17" ht="16.5" thickTop="1" thickBot="1">
      <c r="A21" s="57" t="s">
        <v>63</v>
      </c>
      <c r="B21" s="8" t="s">
        <v>55</v>
      </c>
      <c r="C21" s="9" t="s">
        <v>64</v>
      </c>
      <c r="D21" s="10" t="s">
        <v>19</v>
      </c>
      <c r="E21" s="11">
        <v>11231.000000000002</v>
      </c>
      <c r="F21" s="11">
        <v>103580.00000000001</v>
      </c>
      <c r="G21" s="11">
        <v>102334.99999999999</v>
      </c>
      <c r="H21" s="11">
        <v>98496.000000000044</v>
      </c>
      <c r="I21" s="11">
        <v>6395.9999999999582</v>
      </c>
      <c r="J21" s="11"/>
      <c r="K21" s="11"/>
      <c r="L21" s="11"/>
      <c r="M21" s="96"/>
      <c r="N21" s="11"/>
      <c r="O21" s="11"/>
      <c r="P21" s="11"/>
      <c r="Q21" s="12">
        <f t="shared" si="0"/>
        <v>322038</v>
      </c>
    </row>
    <row r="22" spans="1:17" ht="16.5" thickTop="1" thickBot="1">
      <c r="A22" s="57" t="s">
        <v>65</v>
      </c>
      <c r="B22" s="8" t="s">
        <v>55</v>
      </c>
      <c r="C22" s="9" t="s">
        <v>66</v>
      </c>
      <c r="D22" s="10" t="s">
        <v>19</v>
      </c>
      <c r="E22" s="11">
        <v>641090.99999999988</v>
      </c>
      <c r="F22" s="11">
        <v>525213.00000000012</v>
      </c>
      <c r="G22" s="11">
        <v>484602</v>
      </c>
      <c r="H22" s="11">
        <v>639599.99999999977</v>
      </c>
      <c r="I22" s="11">
        <v>747126.00000000047</v>
      </c>
      <c r="J22" s="11"/>
      <c r="K22" s="11"/>
      <c r="L22" s="11"/>
      <c r="M22" s="96"/>
      <c r="N22" s="11"/>
      <c r="O22" s="11"/>
      <c r="P22" s="11"/>
      <c r="Q22" s="12">
        <f t="shared" si="0"/>
        <v>3037632.0000000005</v>
      </c>
    </row>
    <row r="23" spans="1:17" ht="16.5" thickTop="1" thickBot="1">
      <c r="A23" s="57" t="s">
        <v>67</v>
      </c>
      <c r="B23" s="8" t="s">
        <v>55</v>
      </c>
      <c r="C23" s="9" t="s">
        <v>68</v>
      </c>
      <c r="D23" s="10" t="s">
        <v>19</v>
      </c>
      <c r="E23" s="11">
        <v>758075.27999999991</v>
      </c>
      <c r="F23" s="11">
        <v>699025.99999999988</v>
      </c>
      <c r="G23" s="11">
        <v>712524.00000000035</v>
      </c>
      <c r="H23" s="11">
        <v>734215.99999999942</v>
      </c>
      <c r="I23" s="11">
        <v>745618.64000000083</v>
      </c>
      <c r="J23" s="11"/>
      <c r="K23" s="11"/>
      <c r="L23" s="11"/>
      <c r="M23" s="96"/>
      <c r="N23" s="11"/>
      <c r="O23" s="11"/>
      <c r="P23" s="11"/>
      <c r="Q23" s="12">
        <f t="shared" si="0"/>
        <v>3649459.9200000009</v>
      </c>
    </row>
    <row r="24" spans="1:17" ht="16.5" thickTop="1" thickBot="1">
      <c r="A24" s="57" t="s">
        <v>69</v>
      </c>
      <c r="B24" s="8" t="s">
        <v>55</v>
      </c>
      <c r="C24" s="9" t="s">
        <v>70</v>
      </c>
      <c r="D24" s="10" t="s">
        <v>19</v>
      </c>
      <c r="E24" s="11">
        <v>197620.00000000012</v>
      </c>
      <c r="F24" s="11">
        <v>186525.99999999983</v>
      </c>
      <c r="G24" s="11">
        <v>237122.00000000006</v>
      </c>
      <c r="H24" s="11">
        <v>275186.00000000017</v>
      </c>
      <c r="I24" s="11">
        <v>340911.99999999983</v>
      </c>
      <c r="J24" s="11"/>
      <c r="K24" s="11"/>
      <c r="L24" s="11"/>
      <c r="M24" s="96"/>
      <c r="N24" s="11"/>
      <c r="O24" s="11"/>
      <c r="P24" s="11"/>
      <c r="Q24" s="12">
        <f t="shared" si="0"/>
        <v>1237366</v>
      </c>
    </row>
    <row r="25" spans="1:17" ht="16.5" thickTop="1" thickBot="1">
      <c r="A25" s="57" t="s">
        <v>71</v>
      </c>
      <c r="B25" s="8" t="s">
        <v>55</v>
      </c>
      <c r="C25" s="9" t="s">
        <v>72</v>
      </c>
      <c r="D25" s="10" t="s">
        <v>19</v>
      </c>
      <c r="E25" s="11">
        <v>0</v>
      </c>
      <c r="F25" s="11">
        <v>0</v>
      </c>
      <c r="G25" s="11">
        <v>0</v>
      </c>
      <c r="H25" s="11">
        <v>0</v>
      </c>
      <c r="I25" s="11">
        <v>0</v>
      </c>
      <c r="J25" s="11"/>
      <c r="K25" s="11"/>
      <c r="L25" s="11"/>
      <c r="M25" s="96"/>
      <c r="N25" s="11"/>
      <c r="O25" s="11"/>
      <c r="P25" s="11"/>
      <c r="Q25" s="12">
        <f t="shared" si="0"/>
        <v>0</v>
      </c>
    </row>
    <row r="26" spans="1:17" ht="16.5" thickTop="1" thickBot="1">
      <c r="A26" s="57" t="s">
        <v>73</v>
      </c>
      <c r="B26" s="8" t="s">
        <v>55</v>
      </c>
      <c r="C26" s="9" t="s">
        <v>74</v>
      </c>
      <c r="D26" s="10" t="s">
        <v>19</v>
      </c>
      <c r="E26" s="11">
        <v>121930</v>
      </c>
      <c r="F26" s="11">
        <v>99156</v>
      </c>
      <c r="G26" s="11">
        <v>67774.999999999971</v>
      </c>
      <c r="H26" s="11">
        <v>149863</v>
      </c>
      <c r="I26" s="11">
        <v>137356.99999999997</v>
      </c>
      <c r="J26" s="11"/>
      <c r="K26" s="11"/>
      <c r="L26" s="11"/>
      <c r="M26" s="96"/>
      <c r="N26" s="11"/>
      <c r="O26" s="11"/>
      <c r="P26" s="11"/>
      <c r="Q26" s="12">
        <f t="shared" si="0"/>
        <v>576081</v>
      </c>
    </row>
    <row r="27" spans="1:17" ht="16.5" thickTop="1" thickBot="1">
      <c r="A27" s="57" t="s">
        <v>75</v>
      </c>
      <c r="B27" s="8" t="s">
        <v>55</v>
      </c>
      <c r="C27" s="9" t="s">
        <v>76</v>
      </c>
      <c r="D27" s="10" t="s">
        <v>19</v>
      </c>
      <c r="E27" s="11">
        <v>74291.400000000009</v>
      </c>
      <c r="F27" s="11">
        <v>50518.560000000005</v>
      </c>
      <c r="G27" s="11">
        <v>48636.839999999975</v>
      </c>
      <c r="H27" s="11">
        <v>88945.919999999984</v>
      </c>
      <c r="I27" s="11">
        <v>39874.92000000002</v>
      </c>
      <c r="J27" s="11"/>
      <c r="K27" s="11"/>
      <c r="L27" s="11"/>
      <c r="M27" s="96"/>
      <c r="N27" s="11"/>
      <c r="O27" s="11"/>
      <c r="P27" s="11"/>
      <c r="Q27" s="12">
        <f t="shared" si="0"/>
        <v>302267.64</v>
      </c>
    </row>
    <row r="28" spans="1:17" ht="16.5" thickTop="1" thickBot="1">
      <c r="A28" s="57" t="s">
        <v>77</v>
      </c>
      <c r="B28" s="8" t="s">
        <v>55</v>
      </c>
      <c r="C28" s="9" t="s">
        <v>78</v>
      </c>
      <c r="D28" s="10" t="s">
        <v>19</v>
      </c>
      <c r="E28" s="11">
        <v>173727.99999999994</v>
      </c>
      <c r="F28" s="11">
        <v>141640</v>
      </c>
      <c r="G28" s="11">
        <v>128369.00000000003</v>
      </c>
      <c r="H28" s="11">
        <v>292834.00000000006</v>
      </c>
      <c r="I28" s="11">
        <v>237273.99999999988</v>
      </c>
      <c r="J28" s="11"/>
      <c r="K28" s="11"/>
      <c r="L28" s="11"/>
      <c r="M28" s="96"/>
      <c r="N28" s="11"/>
      <c r="O28" s="11"/>
      <c r="P28" s="11"/>
      <c r="Q28" s="12">
        <f t="shared" si="0"/>
        <v>973844.99999999988</v>
      </c>
    </row>
    <row r="29" spans="1:17" ht="16.5" thickTop="1" thickBot="1">
      <c r="A29" s="57" t="s">
        <v>79</v>
      </c>
      <c r="B29" s="8" t="s">
        <v>55</v>
      </c>
      <c r="C29" s="9" t="s">
        <v>80</v>
      </c>
      <c r="D29" s="10" t="s">
        <v>19</v>
      </c>
      <c r="E29" s="11">
        <v>803517</v>
      </c>
      <c r="F29" s="11">
        <v>737100.00000000012</v>
      </c>
      <c r="G29" s="11">
        <v>764411.99999999988</v>
      </c>
      <c r="H29" s="11">
        <v>710784.00000000035</v>
      </c>
      <c r="I29" s="11">
        <v>731297.99999999953</v>
      </c>
      <c r="J29" s="11"/>
      <c r="K29" s="11"/>
      <c r="L29" s="11"/>
      <c r="M29" s="96"/>
      <c r="N29" s="11"/>
      <c r="O29" s="11"/>
      <c r="P29" s="11"/>
      <c r="Q29" s="12">
        <f t="shared" si="0"/>
        <v>3747111</v>
      </c>
    </row>
    <row r="30" spans="1:17" ht="16.5" thickTop="1" thickBot="1">
      <c r="A30" s="57" t="s">
        <v>81</v>
      </c>
      <c r="B30" s="8" t="s">
        <v>55</v>
      </c>
      <c r="C30" s="9" t="s">
        <v>82</v>
      </c>
      <c r="D30" s="10" t="s">
        <v>19</v>
      </c>
      <c r="E30" s="11">
        <v>136222.99999999997</v>
      </c>
      <c r="F30" s="11">
        <v>135942</v>
      </c>
      <c r="G30" s="11">
        <v>117064.00000000001</v>
      </c>
      <c r="H30" s="11">
        <v>111620</v>
      </c>
      <c r="I30" s="11">
        <v>96396.999999999942</v>
      </c>
      <c r="J30" s="11"/>
      <c r="K30" s="11"/>
      <c r="L30" s="11"/>
      <c r="M30" s="96"/>
      <c r="N30" s="11"/>
      <c r="O30" s="11"/>
      <c r="P30" s="11"/>
      <c r="Q30" s="12">
        <f t="shared" si="0"/>
        <v>597246</v>
      </c>
    </row>
    <row r="31" spans="1:17" ht="16.5" thickTop="1" thickBot="1">
      <c r="A31" s="57" t="s">
        <v>83</v>
      </c>
      <c r="B31" s="8" t="s">
        <v>55</v>
      </c>
      <c r="C31" s="9" t="s">
        <v>84</v>
      </c>
      <c r="D31" s="10" t="s">
        <v>19</v>
      </c>
      <c r="E31" s="11">
        <v>57126.000000000022</v>
      </c>
      <c r="F31" s="11">
        <v>67718.159999999916</v>
      </c>
      <c r="G31" s="11">
        <v>64443.36000000003</v>
      </c>
      <c r="H31" s="11">
        <v>67447.560000000012</v>
      </c>
      <c r="I31" s="11">
        <v>72969.24000000002</v>
      </c>
      <c r="J31" s="11"/>
      <c r="K31" s="11"/>
      <c r="L31" s="11"/>
      <c r="M31" s="96"/>
      <c r="N31" s="11"/>
      <c r="O31" s="11"/>
      <c r="P31" s="11"/>
      <c r="Q31" s="12">
        <f t="shared" si="0"/>
        <v>329704.31999999995</v>
      </c>
    </row>
    <row r="32" spans="1:17" ht="16.5" thickTop="1" thickBot="1">
      <c r="A32" s="57" t="s">
        <v>85</v>
      </c>
      <c r="B32" s="8" t="s">
        <v>55</v>
      </c>
      <c r="C32" s="9" t="s">
        <v>86</v>
      </c>
      <c r="D32" s="10" t="s">
        <v>19</v>
      </c>
      <c r="E32" s="11">
        <v>173918</v>
      </c>
      <c r="F32" s="11">
        <v>105679.99999999996</v>
      </c>
      <c r="G32" s="11">
        <v>69179.000000000087</v>
      </c>
      <c r="H32" s="11">
        <v>116771.99999999994</v>
      </c>
      <c r="I32" s="11">
        <v>77928.999999999971</v>
      </c>
      <c r="J32" s="11"/>
      <c r="K32" s="11"/>
      <c r="L32" s="11"/>
      <c r="M32" s="96"/>
      <c r="N32" s="11"/>
      <c r="O32" s="11"/>
      <c r="P32" s="11"/>
      <c r="Q32" s="12">
        <f t="shared" si="0"/>
        <v>543477.99999999988</v>
      </c>
    </row>
    <row r="33" spans="1:17" ht="16.5" thickTop="1" thickBot="1">
      <c r="A33" s="57" t="s">
        <v>87</v>
      </c>
      <c r="B33" s="8" t="s">
        <v>55</v>
      </c>
      <c r="C33" s="9" t="s">
        <v>88</v>
      </c>
      <c r="D33" s="10" t="s">
        <v>19</v>
      </c>
      <c r="E33" s="11">
        <v>50915.160000000018</v>
      </c>
      <c r="F33" s="11">
        <v>59815.919999999962</v>
      </c>
      <c r="G33" s="11">
        <v>58641.72</v>
      </c>
      <c r="H33" s="11">
        <v>78164.520000000019</v>
      </c>
      <c r="I33" s="11">
        <v>56985.960000000036</v>
      </c>
      <c r="J33" s="11"/>
      <c r="K33" s="11"/>
      <c r="L33" s="11"/>
      <c r="M33" s="96"/>
      <c r="N33" s="11"/>
      <c r="O33" s="11"/>
      <c r="P33" s="11"/>
      <c r="Q33" s="12">
        <f t="shared" si="0"/>
        <v>304523.28000000003</v>
      </c>
    </row>
    <row r="34" spans="1:17" ht="16.5" thickTop="1" thickBot="1">
      <c r="A34" s="57" t="s">
        <v>89</v>
      </c>
      <c r="B34" s="8" t="s">
        <v>55</v>
      </c>
      <c r="C34" s="9" t="s">
        <v>90</v>
      </c>
      <c r="D34" s="10" t="s">
        <v>19</v>
      </c>
      <c r="E34" s="11">
        <v>61583.400000000009</v>
      </c>
      <c r="F34" s="11">
        <v>47479.079999999987</v>
      </c>
      <c r="G34" s="11">
        <v>44801.160000000011</v>
      </c>
      <c r="H34" s="11">
        <v>41270.999999999993</v>
      </c>
      <c r="I34" s="11">
        <v>27535.080000000009</v>
      </c>
      <c r="J34" s="11"/>
      <c r="K34" s="11"/>
      <c r="L34" s="11"/>
      <c r="M34" s="96"/>
      <c r="N34" s="11"/>
      <c r="O34" s="11"/>
      <c r="P34" s="11"/>
      <c r="Q34" s="12">
        <f t="shared" si="0"/>
        <v>222669.72000000003</v>
      </c>
    </row>
    <row r="35" spans="1:17" ht="16.5" thickTop="1" thickBot="1">
      <c r="A35" s="57" t="s">
        <v>91</v>
      </c>
      <c r="B35" s="8" t="s">
        <v>55</v>
      </c>
      <c r="C35" s="9" t="s">
        <v>92</v>
      </c>
      <c r="D35" s="10" t="s">
        <v>19</v>
      </c>
      <c r="E35" s="11">
        <v>393624</v>
      </c>
      <c r="F35" s="11">
        <v>261425.99999999994</v>
      </c>
      <c r="G35" s="11">
        <v>476455.99999999988</v>
      </c>
      <c r="H35" s="11">
        <v>553878.00000000012</v>
      </c>
      <c r="I35" s="11">
        <v>374476.00000000012</v>
      </c>
      <c r="J35" s="11"/>
      <c r="K35" s="11"/>
      <c r="L35" s="11"/>
      <c r="M35" s="96"/>
      <c r="N35" s="11"/>
      <c r="O35" s="11"/>
      <c r="P35" s="11"/>
      <c r="Q35" s="12">
        <f t="shared" si="0"/>
        <v>2059860</v>
      </c>
    </row>
    <row r="36" spans="1:17" ht="16.5" thickTop="1" thickBot="1">
      <c r="A36" s="57" t="s">
        <v>93</v>
      </c>
      <c r="B36" s="8" t="s">
        <v>55</v>
      </c>
      <c r="C36" s="9" t="s">
        <v>94</v>
      </c>
      <c r="D36" s="10" t="s">
        <v>19</v>
      </c>
      <c r="E36" s="11">
        <v>102304.79999999999</v>
      </c>
      <c r="F36" s="11">
        <v>78400.560000000027</v>
      </c>
      <c r="G36" s="11">
        <v>66087.959999999963</v>
      </c>
      <c r="H36" s="11">
        <v>56225.280000000042</v>
      </c>
      <c r="I36" s="11">
        <v>35186.880000000019</v>
      </c>
      <c r="J36" s="11"/>
      <c r="K36" s="11"/>
      <c r="L36" s="11"/>
      <c r="M36" s="96"/>
      <c r="N36" s="11"/>
      <c r="O36" s="11"/>
      <c r="P36" s="11"/>
      <c r="Q36" s="12">
        <f t="shared" si="0"/>
        <v>338205.48000000004</v>
      </c>
    </row>
    <row r="37" spans="1:17" ht="16.5" thickTop="1" thickBot="1">
      <c r="A37" s="57" t="s">
        <v>95</v>
      </c>
      <c r="B37" s="8" t="s">
        <v>55</v>
      </c>
      <c r="C37" s="9" t="s">
        <v>96</v>
      </c>
      <c r="D37" s="10" t="s">
        <v>19</v>
      </c>
      <c r="E37" s="11">
        <v>279803.99999999994</v>
      </c>
      <c r="F37" s="11">
        <v>234912</v>
      </c>
      <c r="G37" s="11">
        <v>152385.00000000006</v>
      </c>
      <c r="H37" s="11">
        <v>321549</v>
      </c>
      <c r="I37" s="11">
        <v>205923.00000000006</v>
      </c>
      <c r="J37" s="11"/>
      <c r="K37" s="11"/>
      <c r="L37" s="11"/>
      <c r="M37" s="96"/>
      <c r="N37" s="11"/>
      <c r="O37" s="11"/>
      <c r="P37" s="11"/>
      <c r="Q37" s="12">
        <f t="shared" si="0"/>
        <v>1194573</v>
      </c>
    </row>
    <row r="38" spans="1:17" ht="16.5" hidden="1" thickTop="1" thickBot="1">
      <c r="A38" s="57" t="s">
        <v>97</v>
      </c>
      <c r="B38" s="8" t="s">
        <v>98</v>
      </c>
      <c r="C38" s="9" t="s">
        <v>99</v>
      </c>
      <c r="D38" s="10" t="s">
        <v>19</v>
      </c>
      <c r="E38" s="11"/>
      <c r="F38" s="11"/>
      <c r="G38" s="11"/>
      <c r="H38" s="11"/>
      <c r="I38" s="11"/>
      <c r="J38" s="11"/>
      <c r="K38" s="11"/>
      <c r="L38" s="11"/>
      <c r="M38" s="96"/>
      <c r="N38" s="11"/>
      <c r="O38" s="11"/>
      <c r="P38" s="11"/>
      <c r="Q38" s="12">
        <f t="shared" si="0"/>
        <v>0</v>
      </c>
    </row>
    <row r="39" spans="1:17" ht="16.5" thickTop="1" thickBot="1">
      <c r="A39" s="57" t="s">
        <v>100</v>
      </c>
      <c r="B39" s="8" t="s">
        <v>101</v>
      </c>
      <c r="C39" s="9" t="s">
        <v>102</v>
      </c>
      <c r="D39" s="10" t="s">
        <v>19</v>
      </c>
      <c r="E39" s="11">
        <v>877002.00000000047</v>
      </c>
      <c r="F39" s="11">
        <v>291949.00000000233</v>
      </c>
      <c r="G39" s="11"/>
      <c r="H39" s="11"/>
      <c r="I39" s="11"/>
      <c r="J39" s="11"/>
      <c r="K39" s="11"/>
      <c r="L39" s="11"/>
      <c r="M39" s="96"/>
      <c r="N39" s="11"/>
      <c r="O39" s="11"/>
      <c r="P39" s="11"/>
      <c r="Q39" s="12">
        <f t="shared" si="0"/>
        <v>1168951.0000000028</v>
      </c>
    </row>
    <row r="40" spans="1:17" ht="16.5" thickTop="1" thickBot="1">
      <c r="A40" s="57" t="s">
        <v>103</v>
      </c>
      <c r="B40" s="8" t="s">
        <v>101</v>
      </c>
      <c r="C40" s="9" t="s">
        <v>104</v>
      </c>
      <c r="D40" s="10" t="s">
        <v>19</v>
      </c>
      <c r="E40" s="11">
        <v>966678.99999999825</v>
      </c>
      <c r="F40" s="11">
        <v>327635.00000000204</v>
      </c>
      <c r="G40" s="11"/>
      <c r="H40" s="11"/>
      <c r="I40" s="11"/>
      <c r="J40" s="11"/>
      <c r="K40" s="11"/>
      <c r="L40" s="11"/>
      <c r="M40" s="96"/>
      <c r="N40" s="11"/>
      <c r="O40" s="11"/>
      <c r="P40" s="11"/>
      <c r="Q40" s="12">
        <f t="shared" si="0"/>
        <v>1294314.0000000002</v>
      </c>
    </row>
    <row r="41" spans="1:17" ht="16.5" thickTop="1" thickBot="1">
      <c r="A41" s="57" t="s">
        <v>105</v>
      </c>
      <c r="B41" s="8" t="s">
        <v>101</v>
      </c>
      <c r="C41" s="9" t="s">
        <v>106</v>
      </c>
      <c r="D41" s="10" t="s">
        <v>19</v>
      </c>
      <c r="E41" s="11">
        <v>2032949.0969999996</v>
      </c>
      <c r="F41" s="11">
        <v>678260.60700000473</v>
      </c>
      <c r="G41" s="11"/>
      <c r="H41" s="11"/>
      <c r="I41" s="11"/>
      <c r="J41" s="11"/>
      <c r="K41" s="12"/>
      <c r="L41" s="11"/>
      <c r="M41" s="96"/>
      <c r="N41" s="11"/>
      <c r="O41" s="11"/>
      <c r="P41" s="11"/>
      <c r="Q41" s="12">
        <f t="shared" si="0"/>
        <v>2711209.7040000046</v>
      </c>
    </row>
    <row r="42" spans="1:17" ht="16.5" thickTop="1" thickBot="1">
      <c r="A42" s="26" t="s">
        <v>107</v>
      </c>
      <c r="B42" s="13" t="s">
        <v>108</v>
      </c>
      <c r="C42" s="14" t="s">
        <v>109</v>
      </c>
      <c r="D42" s="15" t="s">
        <v>19</v>
      </c>
      <c r="E42" s="63">
        <v>1136275.0069999998</v>
      </c>
      <c r="F42" s="63">
        <v>581740.46099999989</v>
      </c>
      <c r="G42" s="63">
        <v>1248367.3589999997</v>
      </c>
      <c r="H42" s="63">
        <v>1319710.9030000002</v>
      </c>
      <c r="I42" s="63">
        <v>778943.63400000008</v>
      </c>
      <c r="J42" s="63"/>
      <c r="K42" s="63"/>
      <c r="L42" s="63"/>
      <c r="M42" s="63"/>
      <c r="N42" s="63"/>
      <c r="O42" s="63"/>
      <c r="P42" s="63"/>
      <c r="Q42" s="15">
        <f t="shared" si="0"/>
        <v>5065037.3640000001</v>
      </c>
    </row>
    <row r="43" spans="1:17" ht="16.5" thickTop="1" thickBot="1">
      <c r="A43" s="57" t="s">
        <v>110</v>
      </c>
      <c r="B43" s="8" t="s">
        <v>111</v>
      </c>
      <c r="C43" s="9" t="s">
        <v>112</v>
      </c>
      <c r="D43" s="10" t="s">
        <v>19</v>
      </c>
      <c r="E43" s="11">
        <v>23472.000000000116</v>
      </c>
      <c r="F43" s="11">
        <v>20329.600000000028</v>
      </c>
      <c r="G43" s="11">
        <v>25292.000000000007</v>
      </c>
      <c r="H43" s="11">
        <v>51987.99999999992</v>
      </c>
      <c r="I43" s="11">
        <v>38708</v>
      </c>
      <c r="J43" s="11"/>
      <c r="K43" s="11"/>
      <c r="L43" s="11"/>
      <c r="M43" s="96"/>
      <c r="N43" s="11"/>
      <c r="O43" s="11"/>
      <c r="P43" s="11"/>
      <c r="Q43" s="12">
        <f t="shared" si="0"/>
        <v>159789.60000000006</v>
      </c>
    </row>
    <row r="44" spans="1:17" ht="16.5" thickTop="1" thickBot="1">
      <c r="A44" s="57" t="s">
        <v>113</v>
      </c>
      <c r="B44" s="8" t="s">
        <v>114</v>
      </c>
      <c r="C44" s="9" t="s">
        <v>115</v>
      </c>
      <c r="D44" s="10" t="s">
        <v>19</v>
      </c>
      <c r="E44" s="11">
        <v>108421.99999999991</v>
      </c>
      <c r="F44" s="11">
        <v>46117.000000000073</v>
      </c>
      <c r="G44" s="11">
        <v>31193.99999999996</v>
      </c>
      <c r="H44" s="11">
        <v>75908.000000000015</v>
      </c>
      <c r="I44" s="11">
        <v>38598.000000000022</v>
      </c>
      <c r="J44" s="11"/>
      <c r="K44" s="11"/>
      <c r="L44" s="11"/>
      <c r="M44" s="96"/>
      <c r="N44" s="11"/>
      <c r="O44" s="11"/>
      <c r="P44" s="11"/>
      <c r="Q44" s="12">
        <f t="shared" si="0"/>
        <v>300239</v>
      </c>
    </row>
    <row r="45" spans="1:17" ht="16.5" thickTop="1" thickBot="1">
      <c r="A45" s="57" t="s">
        <v>116</v>
      </c>
      <c r="B45" s="8" t="s">
        <v>117</v>
      </c>
      <c r="C45" s="9" t="s">
        <v>118</v>
      </c>
      <c r="D45" s="10" t="s">
        <v>19</v>
      </c>
      <c r="E45" s="11">
        <v>50365.200000000143</v>
      </c>
      <c r="F45" s="11">
        <v>40930.200000000332</v>
      </c>
      <c r="G45" s="11">
        <v>27630.599999999788</v>
      </c>
      <c r="H45" s="11">
        <v>37271.4</v>
      </c>
      <c r="I45" s="11">
        <v>23469.599999999999</v>
      </c>
      <c r="J45" s="11"/>
      <c r="K45" s="11"/>
      <c r="L45" s="11"/>
      <c r="M45" s="96"/>
      <c r="N45" s="11"/>
      <c r="O45" s="11"/>
      <c r="P45" s="11"/>
      <c r="Q45" s="12">
        <f t="shared" si="0"/>
        <v>179667.00000000026</v>
      </c>
    </row>
    <row r="46" spans="1:17" ht="16.5" thickTop="1" thickBot="1">
      <c r="A46" s="57" t="s">
        <v>119</v>
      </c>
      <c r="B46" s="8" t="s">
        <v>120</v>
      </c>
      <c r="C46" s="9" t="s">
        <v>121</v>
      </c>
      <c r="D46" s="10" t="s">
        <v>19</v>
      </c>
      <c r="E46" s="11">
        <v>1082262.9999999998</v>
      </c>
      <c r="F46" s="11">
        <v>647696.00000000012</v>
      </c>
      <c r="G46" s="11">
        <v>1310973.9999999998</v>
      </c>
      <c r="H46" s="11">
        <v>1291002.9999999998</v>
      </c>
      <c r="I46" s="11">
        <v>747243.00000000012</v>
      </c>
      <c r="J46" s="11"/>
      <c r="K46" s="11"/>
      <c r="L46" s="11"/>
      <c r="M46" s="96"/>
      <c r="N46" s="11"/>
      <c r="O46" s="11"/>
      <c r="P46" s="11"/>
      <c r="Q46" s="12">
        <f t="shared" si="0"/>
        <v>5079179</v>
      </c>
    </row>
    <row r="47" spans="1:17" ht="16.5" thickTop="1" thickBot="1">
      <c r="A47" s="57" t="s">
        <v>122</v>
      </c>
      <c r="B47" s="8" t="s">
        <v>123</v>
      </c>
      <c r="C47" s="9" t="s">
        <v>124</v>
      </c>
      <c r="D47" s="10" t="s">
        <v>19</v>
      </c>
      <c r="E47" s="11">
        <v>756314.00000000023</v>
      </c>
      <c r="F47" s="11">
        <v>352601.99999999988</v>
      </c>
      <c r="G47" s="11">
        <v>1054423.9999999995</v>
      </c>
      <c r="H47" s="11">
        <v>1243664.0000000002</v>
      </c>
      <c r="I47" s="11">
        <v>669294</v>
      </c>
      <c r="J47" s="11"/>
      <c r="K47" s="11"/>
      <c r="L47" s="11"/>
      <c r="M47" s="96"/>
      <c r="N47" s="11"/>
      <c r="O47" s="11"/>
      <c r="P47" s="11"/>
      <c r="Q47" s="12">
        <f t="shared" si="0"/>
        <v>4076298</v>
      </c>
    </row>
    <row r="48" spans="1:17" ht="16.5" thickTop="1" thickBot="1">
      <c r="A48" s="57" t="s">
        <v>125</v>
      </c>
      <c r="B48" s="8" t="s">
        <v>123</v>
      </c>
      <c r="C48" s="9" t="s">
        <v>126</v>
      </c>
      <c r="D48" s="10" t="s">
        <v>19</v>
      </c>
      <c r="E48" s="11">
        <v>1023758.0000000001</v>
      </c>
      <c r="F48" s="11">
        <v>394288.00000000017</v>
      </c>
      <c r="G48" s="11">
        <v>962920.00000000012</v>
      </c>
      <c r="H48" s="11">
        <v>1220522</v>
      </c>
      <c r="I48" s="11">
        <v>627607.99999999965</v>
      </c>
      <c r="J48" s="11"/>
      <c r="K48" s="11"/>
      <c r="L48" s="11"/>
      <c r="M48" s="96"/>
      <c r="N48" s="11"/>
      <c r="O48" s="11"/>
      <c r="P48" s="11"/>
      <c r="Q48" s="12">
        <f t="shared" si="0"/>
        <v>4229096</v>
      </c>
    </row>
    <row r="49" spans="1:17" ht="16.5" thickTop="1" thickBot="1">
      <c r="A49" s="57" t="s">
        <v>127</v>
      </c>
      <c r="B49" s="8" t="s">
        <v>128</v>
      </c>
      <c r="C49" s="9" t="s">
        <v>129</v>
      </c>
      <c r="D49" s="10" t="s">
        <v>19</v>
      </c>
      <c r="E49" s="11">
        <v>2628818.4999999995</v>
      </c>
      <c r="F49" s="11">
        <v>1381880.5</v>
      </c>
      <c r="G49" s="11">
        <v>2067180.5000000005</v>
      </c>
      <c r="H49" s="11">
        <v>2393275.4999999995</v>
      </c>
      <c r="I49" s="11">
        <v>1484098</v>
      </c>
      <c r="J49" s="11"/>
      <c r="K49" s="11"/>
      <c r="L49" s="11"/>
      <c r="M49" s="96"/>
      <c r="N49" s="11"/>
      <c r="O49" s="11"/>
      <c r="P49" s="11"/>
      <c r="Q49" s="12">
        <f t="shared" si="0"/>
        <v>9955253</v>
      </c>
    </row>
    <row r="50" spans="1:17" ht="16.5" thickTop="1" thickBot="1">
      <c r="A50" s="57" t="s">
        <v>130</v>
      </c>
      <c r="B50" s="8" t="s">
        <v>128</v>
      </c>
      <c r="C50" s="9" t="s">
        <v>131</v>
      </c>
      <c r="D50" s="10" t="s">
        <v>19</v>
      </c>
      <c r="E50" s="11">
        <v>1620869.2500000005</v>
      </c>
      <c r="F50" s="11">
        <v>933990.75000000012</v>
      </c>
      <c r="G50" s="11">
        <v>1212923.2499999993</v>
      </c>
      <c r="H50" s="11">
        <v>1521943.5000000023</v>
      </c>
      <c r="I50" s="11">
        <v>936647.24999999569</v>
      </c>
      <c r="J50" s="11"/>
      <c r="K50" s="11"/>
      <c r="L50" s="11"/>
      <c r="M50" s="96"/>
      <c r="N50" s="11"/>
      <c r="O50" s="11"/>
      <c r="P50" s="11"/>
      <c r="Q50" s="12">
        <f t="shared" si="0"/>
        <v>6226373.9999999972</v>
      </c>
    </row>
    <row r="51" spans="1:17" ht="16.5" hidden="1" thickTop="1" thickBot="1">
      <c r="A51" s="57" t="s">
        <v>132</v>
      </c>
      <c r="B51" s="8" t="s">
        <v>133</v>
      </c>
      <c r="C51" s="9" t="s">
        <v>134</v>
      </c>
      <c r="D51" s="10" t="s">
        <v>19</v>
      </c>
      <c r="E51" s="11"/>
      <c r="F51" s="11"/>
      <c r="G51" s="11"/>
      <c r="H51" s="11"/>
      <c r="I51" s="11"/>
      <c r="J51" s="11"/>
      <c r="K51" s="11"/>
      <c r="L51" s="11"/>
      <c r="M51" s="96"/>
      <c r="N51" s="11"/>
      <c r="O51" s="11"/>
      <c r="P51" s="11"/>
      <c r="Q51" s="12">
        <f t="shared" si="0"/>
        <v>0</v>
      </c>
    </row>
    <row r="52" spans="1:17" ht="16.5" thickTop="1" thickBot="1">
      <c r="A52" s="57" t="s">
        <v>135</v>
      </c>
      <c r="B52" s="8" t="s">
        <v>136</v>
      </c>
      <c r="C52" s="9" t="s">
        <v>137</v>
      </c>
      <c r="D52" s="10" t="s">
        <v>19</v>
      </c>
      <c r="E52" s="11">
        <v>314503.99999999988</v>
      </c>
      <c r="F52" s="11">
        <v>234170.00000000006</v>
      </c>
      <c r="G52" s="11">
        <v>160167.99999999965</v>
      </c>
      <c r="H52" s="11">
        <v>322802.00000000012</v>
      </c>
      <c r="I52" s="11">
        <v>146940.00000000006</v>
      </c>
      <c r="J52" s="11"/>
      <c r="K52" s="11"/>
      <c r="L52" s="11"/>
      <c r="M52" s="96"/>
      <c r="N52" s="11"/>
      <c r="O52" s="11"/>
      <c r="P52" s="11"/>
      <c r="Q52" s="12">
        <f t="shared" si="0"/>
        <v>1178583.9999999998</v>
      </c>
    </row>
    <row r="53" spans="1:17" ht="16.5" thickTop="1" thickBot="1">
      <c r="A53" s="57" t="s">
        <v>138</v>
      </c>
      <c r="B53" s="8" t="s">
        <v>139</v>
      </c>
      <c r="C53" s="9" t="s">
        <v>140</v>
      </c>
      <c r="D53" s="10" t="s">
        <v>19</v>
      </c>
      <c r="E53" s="11">
        <v>1415806.0000000002</v>
      </c>
      <c r="F53" s="11">
        <v>0</v>
      </c>
      <c r="G53" s="11">
        <v>0</v>
      </c>
      <c r="H53" s="11">
        <v>0</v>
      </c>
      <c r="I53" s="11">
        <v>0</v>
      </c>
      <c r="J53" s="11"/>
      <c r="K53" s="11"/>
      <c r="L53" s="11"/>
      <c r="M53" s="96"/>
      <c r="N53" s="11"/>
      <c r="O53" s="11"/>
      <c r="P53" s="11"/>
      <c r="Q53" s="12">
        <f t="shared" si="0"/>
        <v>1415806.0000000002</v>
      </c>
    </row>
    <row r="54" spans="1:17" ht="16.5" thickTop="1" thickBot="1">
      <c r="A54" s="57" t="s">
        <v>141</v>
      </c>
      <c r="B54" s="8" t="s">
        <v>142</v>
      </c>
      <c r="C54" s="9" t="s">
        <v>143</v>
      </c>
      <c r="D54" s="10" t="s">
        <v>19</v>
      </c>
      <c r="E54" s="11">
        <v>0</v>
      </c>
      <c r="F54" s="11">
        <v>155138.76</v>
      </c>
      <c r="G54" s="11">
        <v>339242.39999999997</v>
      </c>
      <c r="H54" s="11">
        <v>377186.04000000004</v>
      </c>
      <c r="I54" s="11">
        <v>299678.40000000002</v>
      </c>
      <c r="J54" s="11"/>
      <c r="K54" s="11"/>
      <c r="L54" s="11"/>
      <c r="M54" s="96"/>
      <c r="N54" s="11"/>
      <c r="O54" s="11"/>
      <c r="P54" s="11"/>
      <c r="Q54" s="12">
        <f t="shared" si="0"/>
        <v>1171245.6000000001</v>
      </c>
    </row>
    <row r="55" spans="1:17" ht="16.5" thickTop="1" thickBot="1">
      <c r="A55" s="57" t="s">
        <v>144</v>
      </c>
      <c r="B55" s="8" t="s">
        <v>145</v>
      </c>
      <c r="C55" s="9" t="s">
        <v>146</v>
      </c>
      <c r="D55" s="10" t="s">
        <v>19</v>
      </c>
      <c r="E55" s="11">
        <v>1856330.0000000005</v>
      </c>
      <c r="F55" s="11">
        <v>914340.00000000081</v>
      </c>
      <c r="G55" s="11">
        <v>1603070.0000000007</v>
      </c>
      <c r="H55" s="11">
        <v>1418549.9999999991</v>
      </c>
      <c r="I55" s="11">
        <v>1141455.0000000019</v>
      </c>
      <c r="J55" s="11"/>
      <c r="K55" s="11"/>
      <c r="L55" s="11"/>
      <c r="M55" s="96"/>
      <c r="N55" s="11"/>
      <c r="O55" s="11"/>
      <c r="P55" s="11"/>
      <c r="Q55" s="12">
        <f t="shared" si="0"/>
        <v>6933745.0000000028</v>
      </c>
    </row>
    <row r="56" spans="1:17" ht="16.5" hidden="1" thickTop="1" thickBot="1">
      <c r="A56" s="57" t="s">
        <v>147</v>
      </c>
      <c r="B56" s="8" t="s">
        <v>148</v>
      </c>
      <c r="C56" s="9" t="s">
        <v>149</v>
      </c>
      <c r="D56" s="10" t="s">
        <v>19</v>
      </c>
      <c r="E56" s="11"/>
      <c r="F56" s="11"/>
      <c r="G56" s="11"/>
      <c r="H56" s="11"/>
      <c r="I56" s="11"/>
      <c r="J56" s="11"/>
      <c r="K56" s="11"/>
      <c r="L56" s="11"/>
      <c r="M56" s="96"/>
      <c r="N56" s="11"/>
      <c r="O56" s="11"/>
      <c r="P56" s="11"/>
      <c r="Q56" s="12">
        <f t="shared" si="0"/>
        <v>0</v>
      </c>
    </row>
    <row r="57" spans="1:17" ht="16.5" thickTop="1" thickBot="1">
      <c r="A57" s="26" t="s">
        <v>150</v>
      </c>
      <c r="B57" s="13" t="s">
        <v>151</v>
      </c>
      <c r="C57" s="14" t="s">
        <v>152</v>
      </c>
      <c r="D57" s="15" t="s">
        <v>19</v>
      </c>
      <c r="E57" s="63">
        <v>3950401.844000001</v>
      </c>
      <c r="F57" s="63">
        <v>2066682.7959999992</v>
      </c>
      <c r="G57" s="63">
        <v>4119305.986</v>
      </c>
      <c r="H57" s="63">
        <v>5176997.1509999987</v>
      </c>
      <c r="I57" s="63">
        <v>3111097.1580000008</v>
      </c>
      <c r="J57" s="63"/>
      <c r="K57" s="63"/>
      <c r="L57" s="63"/>
      <c r="M57" s="63"/>
      <c r="N57" s="63"/>
      <c r="O57" s="63"/>
      <c r="P57" s="63"/>
      <c r="Q57" s="15">
        <f t="shared" si="0"/>
        <v>18424484.934999999</v>
      </c>
    </row>
    <row r="58" spans="1:17" ht="16.5" thickTop="1" thickBot="1">
      <c r="A58" s="57" t="s">
        <v>153</v>
      </c>
      <c r="B58" s="8" t="s">
        <v>154</v>
      </c>
      <c r="C58" s="9" t="s">
        <v>155</v>
      </c>
      <c r="D58" s="10" t="s">
        <v>19</v>
      </c>
      <c r="E58" s="11">
        <v>2893377.6000000006</v>
      </c>
      <c r="F58" s="11">
        <v>1329019.2000000002</v>
      </c>
      <c r="G58" s="11">
        <v>3017246.3999999994</v>
      </c>
      <c r="H58" s="11">
        <v>2171419.2000000002</v>
      </c>
      <c r="I58" s="11">
        <v>1730534.4000000006</v>
      </c>
      <c r="J58" s="11"/>
      <c r="K58" s="11"/>
      <c r="L58" s="11"/>
      <c r="M58" s="96"/>
      <c r="N58" s="98"/>
      <c r="O58" s="11"/>
      <c r="P58" s="11"/>
      <c r="Q58" s="12">
        <f t="shared" si="0"/>
        <v>11141596.800000001</v>
      </c>
    </row>
    <row r="59" spans="1:17" ht="16.5" thickTop="1" thickBot="1">
      <c r="A59" s="60" t="s">
        <v>156</v>
      </c>
      <c r="B59" s="55" t="s">
        <v>157</v>
      </c>
      <c r="C59" s="108" t="s">
        <v>674</v>
      </c>
      <c r="D59" s="10" t="s">
        <v>19</v>
      </c>
      <c r="E59" s="61">
        <v>231937.19999999995</v>
      </c>
      <c r="F59" s="61">
        <v>83717.999999999854</v>
      </c>
      <c r="G59" s="11">
        <v>296293.20000000007</v>
      </c>
      <c r="H59" s="11">
        <v>241426.80000000037</v>
      </c>
      <c r="I59" s="11">
        <v>146393.99999999988</v>
      </c>
      <c r="J59" s="11"/>
      <c r="K59" s="11"/>
      <c r="L59" s="11"/>
      <c r="M59" s="96"/>
      <c r="N59" s="11"/>
      <c r="O59" s="11"/>
      <c r="P59" s="11"/>
      <c r="Q59" s="12">
        <f t="shared" si="0"/>
        <v>999769.20000000019</v>
      </c>
    </row>
    <row r="60" spans="1:17" ht="16.5" thickTop="1" thickBot="1">
      <c r="A60" s="26" t="s">
        <v>158</v>
      </c>
      <c r="B60" s="13" t="s">
        <v>159</v>
      </c>
      <c r="C60" s="14" t="s">
        <v>160</v>
      </c>
      <c r="D60" s="15" t="s">
        <v>19</v>
      </c>
      <c r="E60" s="63">
        <v>2223227.679</v>
      </c>
      <c r="F60" s="63">
        <v>1244177.9189999998</v>
      </c>
      <c r="G60" s="63">
        <v>2193578.1210000003</v>
      </c>
      <c r="H60" s="63">
        <v>1449533.3970000001</v>
      </c>
      <c r="I60" s="63">
        <v>1444739.8259999997</v>
      </c>
      <c r="J60" s="63"/>
      <c r="K60" s="63"/>
      <c r="L60" s="63"/>
      <c r="M60" s="63"/>
      <c r="N60" s="63"/>
      <c r="O60" s="63"/>
      <c r="P60" s="63"/>
      <c r="Q60" s="15">
        <f t="shared" si="0"/>
        <v>8555256.9419999998</v>
      </c>
    </row>
    <row r="61" spans="1:17" ht="16.5" thickTop="1" thickBot="1">
      <c r="A61" s="57" t="s">
        <v>161</v>
      </c>
      <c r="B61" s="8" t="s">
        <v>162</v>
      </c>
      <c r="C61" s="108" t="s">
        <v>675</v>
      </c>
      <c r="D61" s="11" t="s">
        <v>19</v>
      </c>
      <c r="E61" s="11">
        <v>664440</v>
      </c>
      <c r="F61" s="11">
        <v>535541.99999999988</v>
      </c>
      <c r="G61" s="11">
        <v>612192</v>
      </c>
      <c r="H61" s="11">
        <v>586540.49999999988</v>
      </c>
      <c r="I61" s="11">
        <v>477008.39999999758</v>
      </c>
      <c r="J61" s="11"/>
      <c r="K61" s="11"/>
      <c r="L61" s="11"/>
      <c r="M61" s="96"/>
      <c r="N61" s="11"/>
      <c r="O61" s="11"/>
      <c r="P61" s="11"/>
      <c r="Q61" s="12">
        <f t="shared" si="0"/>
        <v>2875722.8999999976</v>
      </c>
    </row>
    <row r="62" spans="1:17" ht="16.5" thickTop="1" thickBot="1">
      <c r="A62" s="57" t="s">
        <v>163</v>
      </c>
      <c r="B62" s="8" t="s">
        <v>164</v>
      </c>
      <c r="C62" s="9" t="s">
        <v>165</v>
      </c>
      <c r="D62" s="10" t="s">
        <v>19</v>
      </c>
      <c r="E62" s="11">
        <v>16266.960000000054</v>
      </c>
      <c r="F62" s="11">
        <v>28001.879999999965</v>
      </c>
      <c r="G62" s="11">
        <v>32614.200000000092</v>
      </c>
      <c r="H62" s="11">
        <v>27065.519999999924</v>
      </c>
      <c r="I62" s="11">
        <v>14174.280000000017</v>
      </c>
      <c r="J62" s="11"/>
      <c r="K62" s="11"/>
      <c r="L62" s="11"/>
      <c r="M62" s="96"/>
      <c r="N62" s="11"/>
      <c r="O62" s="11"/>
      <c r="P62" s="11"/>
      <c r="Q62" s="12">
        <f t="shared" si="0"/>
        <v>118122.84000000004</v>
      </c>
    </row>
    <row r="63" spans="1:17" ht="16.5" thickTop="1" thickBot="1">
      <c r="A63" s="57" t="s">
        <v>166</v>
      </c>
      <c r="B63" s="8" t="s">
        <v>167</v>
      </c>
      <c r="C63" s="9" t="s">
        <v>168</v>
      </c>
      <c r="D63" s="10" t="s">
        <v>19</v>
      </c>
      <c r="E63" s="11">
        <v>0</v>
      </c>
      <c r="F63" s="11"/>
      <c r="G63" s="11">
        <v>14346.000000000458</v>
      </c>
      <c r="H63" s="11">
        <v>672216.00000000035</v>
      </c>
      <c r="I63" s="11">
        <v>591107.99999999884</v>
      </c>
      <c r="J63" s="11"/>
      <c r="K63" s="11"/>
      <c r="L63" s="11"/>
      <c r="M63" s="96"/>
      <c r="N63" s="11"/>
      <c r="O63" s="11"/>
      <c r="P63" s="11"/>
      <c r="Q63" s="12">
        <f t="shared" si="0"/>
        <v>1277669.9999999995</v>
      </c>
    </row>
    <row r="64" spans="1:17" ht="16.5" thickTop="1" thickBot="1">
      <c r="A64" s="26" t="s">
        <v>169</v>
      </c>
      <c r="B64" s="13" t="s">
        <v>170</v>
      </c>
      <c r="C64" s="14" t="s">
        <v>171</v>
      </c>
      <c r="D64" s="15" t="s">
        <v>19</v>
      </c>
      <c r="E64" s="63">
        <v>4555846.2590000015</v>
      </c>
      <c r="F64" s="63">
        <v>2729997.9570000004</v>
      </c>
      <c r="G64" s="63">
        <v>6874702.5450000009</v>
      </c>
      <c r="H64" s="63">
        <v>7710929.9659999991</v>
      </c>
      <c r="I64" s="63">
        <v>3974605.9689999996</v>
      </c>
      <c r="J64" s="63"/>
      <c r="K64" s="63"/>
      <c r="L64" s="63"/>
      <c r="M64" s="63"/>
      <c r="N64" s="63"/>
      <c r="O64" s="63"/>
      <c r="P64" s="63"/>
      <c r="Q64" s="15">
        <f t="shared" si="0"/>
        <v>25846082.696000002</v>
      </c>
    </row>
    <row r="65" spans="1:17" ht="16.5" thickTop="1" thickBot="1">
      <c r="A65" s="26" t="s">
        <v>172</v>
      </c>
      <c r="B65" s="13" t="s">
        <v>173</v>
      </c>
      <c r="C65" s="14" t="s">
        <v>174</v>
      </c>
      <c r="D65" s="15" t="s">
        <v>19</v>
      </c>
      <c r="E65" s="63">
        <v>6854712.6510000015</v>
      </c>
      <c r="F65" s="63">
        <v>2676005.6540000001</v>
      </c>
      <c r="G65" s="63">
        <v>5683530.7029999988</v>
      </c>
      <c r="H65" s="63">
        <v>3254130.0899999994</v>
      </c>
      <c r="I65" s="63">
        <v>2469528.5270000002</v>
      </c>
      <c r="J65" s="63"/>
      <c r="K65" s="63"/>
      <c r="L65" s="63"/>
      <c r="M65" s="63"/>
      <c r="N65" s="63"/>
      <c r="O65" s="63"/>
      <c r="P65" s="63"/>
      <c r="Q65" s="15">
        <f t="shared" si="0"/>
        <v>20937907.625</v>
      </c>
    </row>
    <row r="66" spans="1:17" ht="16.5" thickTop="1" thickBot="1">
      <c r="A66" s="57" t="s">
        <v>175</v>
      </c>
      <c r="B66" s="8" t="s">
        <v>176</v>
      </c>
      <c r="C66" s="108" t="s">
        <v>676</v>
      </c>
      <c r="D66" s="10" t="s">
        <v>19</v>
      </c>
      <c r="E66" s="11">
        <v>500230.49999999959</v>
      </c>
      <c r="F66" s="11">
        <v>292362.00000000052</v>
      </c>
      <c r="G66" s="11">
        <v>1140006</v>
      </c>
      <c r="H66" s="11">
        <v>1527466.4999999995</v>
      </c>
      <c r="I66" s="11">
        <v>933870.00000000047</v>
      </c>
      <c r="J66" s="11"/>
      <c r="K66" s="11"/>
      <c r="L66" s="11"/>
      <c r="M66" s="96"/>
      <c r="N66" s="11"/>
      <c r="O66" s="11"/>
      <c r="P66" s="11"/>
      <c r="Q66" s="12">
        <f t="shared" si="0"/>
        <v>4393935</v>
      </c>
    </row>
    <row r="67" spans="1:17" ht="16.5" thickTop="1" thickBot="1">
      <c r="A67" s="57" t="s">
        <v>177</v>
      </c>
      <c r="B67" s="8" t="s">
        <v>178</v>
      </c>
      <c r="C67" s="9" t="s">
        <v>179</v>
      </c>
      <c r="D67" s="10" t="s">
        <v>19</v>
      </c>
      <c r="E67" s="11">
        <v>435668.99999999988</v>
      </c>
      <c r="F67" s="11">
        <v>277112.99999999994</v>
      </c>
      <c r="G67" s="11">
        <v>290994.00000000012</v>
      </c>
      <c r="H67" s="11">
        <v>488597.99999999988</v>
      </c>
      <c r="I67" s="11">
        <v>270096</v>
      </c>
      <c r="J67" s="11"/>
      <c r="K67" s="11"/>
      <c r="L67" s="11"/>
      <c r="M67" s="96"/>
      <c r="N67" s="11"/>
      <c r="O67" s="11"/>
      <c r="P67" s="11"/>
      <c r="Q67" s="12">
        <f t="shared" si="0"/>
        <v>1762469.9999999998</v>
      </c>
    </row>
    <row r="68" spans="1:17" ht="16.5" thickTop="1" thickBot="1">
      <c r="A68" s="57" t="s">
        <v>180</v>
      </c>
      <c r="B68" s="8" t="s">
        <v>181</v>
      </c>
      <c r="C68" s="9" t="s">
        <v>182</v>
      </c>
      <c r="D68" s="10" t="s">
        <v>19</v>
      </c>
      <c r="E68" s="11">
        <v>91862.000000000029</v>
      </c>
      <c r="F68" s="11">
        <v>29387.999999999978</v>
      </c>
      <c r="G68" s="11">
        <v>45355.999999999993</v>
      </c>
      <c r="H68" s="11">
        <v>101332</v>
      </c>
      <c r="I68" s="11">
        <v>37742</v>
      </c>
      <c r="J68" s="11"/>
      <c r="K68" s="11"/>
      <c r="L68" s="11"/>
      <c r="M68" s="96"/>
      <c r="N68" s="11"/>
      <c r="O68" s="11"/>
      <c r="P68" s="11"/>
      <c r="Q68" s="12">
        <f t="shared" ref="Q68:Q131" si="1">SUM(E68:P68)</f>
        <v>305680</v>
      </c>
    </row>
    <row r="69" spans="1:17" ht="16.5" thickTop="1" thickBot="1">
      <c r="A69" s="57" t="s">
        <v>183</v>
      </c>
      <c r="B69" s="8" t="s">
        <v>184</v>
      </c>
      <c r="C69" s="9" t="s">
        <v>185</v>
      </c>
      <c r="D69" s="10" t="s">
        <v>19</v>
      </c>
      <c r="E69" s="11">
        <v>750239.99999999977</v>
      </c>
      <c r="F69" s="11">
        <v>204681.00000000096</v>
      </c>
      <c r="G69" s="11">
        <v>427832.99999999965</v>
      </c>
      <c r="H69" s="11">
        <v>431891.99999999983</v>
      </c>
      <c r="I69" s="11">
        <v>350820.00000000017</v>
      </c>
      <c r="J69" s="11"/>
      <c r="K69" s="11"/>
      <c r="L69" s="11"/>
      <c r="M69" s="96"/>
      <c r="N69" s="11"/>
      <c r="O69" s="11"/>
      <c r="P69" s="11"/>
      <c r="Q69" s="12">
        <f t="shared" si="1"/>
        <v>2165466.0000000005</v>
      </c>
    </row>
    <row r="70" spans="1:17" ht="16.5" thickTop="1" thickBot="1">
      <c r="A70" s="26" t="s">
        <v>186</v>
      </c>
      <c r="B70" s="13" t="s">
        <v>187</v>
      </c>
      <c r="C70" s="14" t="s">
        <v>188</v>
      </c>
      <c r="D70" s="15" t="s">
        <v>19</v>
      </c>
      <c r="E70" s="63">
        <v>6399560.9649999999</v>
      </c>
      <c r="F70" s="63">
        <v>5505389.4689999986</v>
      </c>
      <c r="G70" s="63">
        <v>16267354.450000001</v>
      </c>
      <c r="H70" s="63">
        <v>7327248.3380000005</v>
      </c>
      <c r="I70" s="63">
        <v>17118590.754000001</v>
      </c>
      <c r="J70" s="63"/>
      <c r="K70" s="63"/>
      <c r="L70" s="63"/>
      <c r="M70" s="63"/>
      <c r="N70" s="63"/>
      <c r="O70" s="63"/>
      <c r="P70" s="63"/>
      <c r="Q70" s="15">
        <f t="shared" si="1"/>
        <v>52618143.976000004</v>
      </c>
    </row>
    <row r="71" spans="1:17" ht="16.5" thickTop="1" thickBot="1">
      <c r="A71" s="26" t="s">
        <v>189</v>
      </c>
      <c r="B71" s="13" t="s">
        <v>190</v>
      </c>
      <c r="C71" s="14" t="s">
        <v>191</v>
      </c>
      <c r="D71" s="15" t="s">
        <v>19</v>
      </c>
      <c r="E71" s="63">
        <v>8208026.9419999998</v>
      </c>
      <c r="F71" s="63">
        <v>5505753.1109999986</v>
      </c>
      <c r="G71" s="63"/>
      <c r="H71" s="63">
        <v>9422637.2430000007</v>
      </c>
      <c r="I71" s="63"/>
      <c r="J71" s="63"/>
      <c r="K71" s="63"/>
      <c r="L71" s="63"/>
      <c r="M71" s="63"/>
      <c r="N71" s="63"/>
      <c r="O71" s="63"/>
      <c r="P71" s="63"/>
      <c r="Q71" s="15">
        <f t="shared" si="1"/>
        <v>23136417.296</v>
      </c>
    </row>
    <row r="72" spans="1:17" ht="16.5" thickTop="1" thickBot="1">
      <c r="A72" s="26" t="s">
        <v>192</v>
      </c>
      <c r="B72" s="13" t="s">
        <v>193</v>
      </c>
      <c r="C72" s="14" t="s">
        <v>194</v>
      </c>
      <c r="D72" s="15" t="s">
        <v>19</v>
      </c>
      <c r="E72" s="63">
        <v>2622538.8229999999</v>
      </c>
      <c r="F72" s="63"/>
      <c r="G72" s="63"/>
      <c r="H72" s="63">
        <v>3216454.4619999998</v>
      </c>
      <c r="I72" s="83"/>
      <c r="J72" s="63"/>
      <c r="K72" s="63"/>
      <c r="L72" s="63"/>
      <c r="M72" s="63"/>
      <c r="N72" s="63"/>
      <c r="O72" s="63"/>
      <c r="P72" s="63"/>
      <c r="Q72" s="15">
        <f t="shared" si="1"/>
        <v>5838993.2850000001</v>
      </c>
    </row>
    <row r="73" spans="1:17" ht="16.5" thickTop="1" thickBot="1">
      <c r="A73" s="26" t="s">
        <v>195</v>
      </c>
      <c r="B73" s="13" t="s">
        <v>196</v>
      </c>
      <c r="C73" s="109" t="s">
        <v>677</v>
      </c>
      <c r="D73" s="15" t="s">
        <v>19</v>
      </c>
      <c r="E73" s="63">
        <v>2401242.2960000001</v>
      </c>
      <c r="F73" s="63">
        <v>845025.03999999992</v>
      </c>
      <c r="G73" s="63">
        <v>2516165.3870000001</v>
      </c>
      <c r="H73" s="63">
        <v>2251741.3460000004</v>
      </c>
      <c r="I73" s="63">
        <v>1640022.5899999999</v>
      </c>
      <c r="J73" s="63"/>
      <c r="K73" s="63"/>
      <c r="L73" s="63"/>
      <c r="M73" s="63"/>
      <c r="N73" s="63"/>
      <c r="O73" s="63"/>
      <c r="P73" s="63"/>
      <c r="Q73" s="15">
        <f t="shared" si="1"/>
        <v>9654196.659</v>
      </c>
    </row>
    <row r="74" spans="1:17" ht="16.5" thickTop="1" thickBot="1">
      <c r="A74" s="57" t="s">
        <v>197</v>
      </c>
      <c r="B74" s="8" t="s">
        <v>201</v>
      </c>
      <c r="C74" s="9" t="s">
        <v>199</v>
      </c>
      <c r="D74" s="10" t="s">
        <v>19</v>
      </c>
      <c r="E74" s="11">
        <v>275971.50000000006</v>
      </c>
      <c r="F74" s="11">
        <v>173960.99999999991</v>
      </c>
      <c r="G74" s="11">
        <v>199011.00000000015</v>
      </c>
      <c r="H74" s="11">
        <v>275013</v>
      </c>
      <c r="I74" s="11">
        <v>202436.99999999994</v>
      </c>
      <c r="J74" s="11"/>
      <c r="K74" s="11"/>
      <c r="L74" s="11"/>
      <c r="M74" s="96"/>
      <c r="N74" s="11"/>
      <c r="O74" s="11"/>
      <c r="P74" s="11"/>
      <c r="Q74" s="12">
        <f t="shared" si="1"/>
        <v>1126393.5</v>
      </c>
    </row>
    <row r="75" spans="1:17" ht="16.5" thickTop="1" thickBot="1">
      <c r="A75" s="57" t="s">
        <v>200</v>
      </c>
      <c r="B75" s="8" t="s">
        <v>198</v>
      </c>
      <c r="C75" s="17" t="s">
        <v>202</v>
      </c>
      <c r="D75" s="10" t="s">
        <v>19</v>
      </c>
      <c r="E75" s="11">
        <v>512733.00000000017</v>
      </c>
      <c r="F75" s="11">
        <v>220137.00000000041</v>
      </c>
      <c r="G75" s="11">
        <v>290558.99999999953</v>
      </c>
      <c r="H75" s="11">
        <v>461315.99999999983</v>
      </c>
      <c r="I75" s="11">
        <v>255852.00000000032</v>
      </c>
      <c r="J75" s="11"/>
      <c r="K75" s="11"/>
      <c r="L75" s="11"/>
      <c r="M75" s="96"/>
      <c r="N75" s="11"/>
      <c r="O75" s="11"/>
      <c r="P75" s="11"/>
      <c r="Q75" s="12">
        <f t="shared" si="1"/>
        <v>1740597.0000000002</v>
      </c>
    </row>
    <row r="76" spans="1:17" ht="16.5" thickTop="1" thickBot="1">
      <c r="A76" s="57" t="s">
        <v>203</v>
      </c>
      <c r="B76" s="8" t="s">
        <v>204</v>
      </c>
      <c r="C76" s="9" t="s">
        <v>205</v>
      </c>
      <c r="D76" s="10" t="s">
        <v>19</v>
      </c>
      <c r="E76" s="11">
        <v>807494.40000000037</v>
      </c>
      <c r="F76" s="11">
        <v>295646.39999999967</v>
      </c>
      <c r="G76" s="11">
        <v>1148198.3999999999</v>
      </c>
      <c r="H76" s="11">
        <v>737280.0000000007</v>
      </c>
      <c r="I76" s="11">
        <v>486705.59999999969</v>
      </c>
      <c r="J76" s="11"/>
      <c r="K76" s="11"/>
      <c r="L76" s="11"/>
      <c r="M76" s="96"/>
      <c r="N76" s="11"/>
      <c r="O76" s="11"/>
      <c r="P76" s="11"/>
      <c r="Q76" s="12">
        <f t="shared" si="1"/>
        <v>3475324.8000000007</v>
      </c>
    </row>
    <row r="77" spans="1:17" ht="16.5" thickTop="1" thickBot="1">
      <c r="A77" s="57" t="s">
        <v>206</v>
      </c>
      <c r="B77" s="8" t="s">
        <v>207</v>
      </c>
      <c r="C77" s="9" t="s">
        <v>208</v>
      </c>
      <c r="D77" s="10" t="s">
        <v>19</v>
      </c>
      <c r="E77" s="11">
        <v>6149387.9999999898</v>
      </c>
      <c r="F77" s="11">
        <v>3748080.0000000098</v>
      </c>
      <c r="G77" s="11">
        <v>3843251.9999999921</v>
      </c>
      <c r="H77" s="11">
        <v>6900600.0000000009</v>
      </c>
      <c r="I77" s="11">
        <v>5935692.0000000009</v>
      </c>
      <c r="J77" s="11"/>
      <c r="K77" s="11"/>
      <c r="L77" s="11"/>
      <c r="M77" s="96"/>
      <c r="N77" s="11"/>
      <c r="O77" s="11"/>
      <c r="P77" s="11"/>
      <c r="Q77" s="12">
        <f t="shared" si="1"/>
        <v>26577011.999999993</v>
      </c>
    </row>
    <row r="78" spans="1:17" ht="16.5" thickTop="1" thickBot="1">
      <c r="A78" s="57" t="s">
        <v>209</v>
      </c>
      <c r="B78" s="8" t="s">
        <v>210</v>
      </c>
      <c r="C78" s="9" t="s">
        <v>211</v>
      </c>
      <c r="D78" s="10" t="s">
        <v>19</v>
      </c>
      <c r="E78" s="11">
        <v>302435.99999999988</v>
      </c>
      <c r="F78" s="11">
        <v>275280</v>
      </c>
      <c r="G78" s="11">
        <v>294540</v>
      </c>
      <c r="H78" s="11">
        <v>286475.99999999988</v>
      </c>
      <c r="I78" s="11">
        <v>288084.00000000012</v>
      </c>
      <c r="J78" s="11"/>
      <c r="K78" s="11"/>
      <c r="L78" s="11"/>
      <c r="M78" s="96"/>
      <c r="N78" s="11"/>
      <c r="O78" s="11"/>
      <c r="P78" s="11"/>
      <c r="Q78" s="12">
        <f t="shared" si="1"/>
        <v>1446816</v>
      </c>
    </row>
    <row r="79" spans="1:17" ht="16.5" thickTop="1" thickBot="1">
      <c r="A79" s="26" t="s">
        <v>212</v>
      </c>
      <c r="B79" s="13" t="s">
        <v>213</v>
      </c>
      <c r="C79" s="14" t="s">
        <v>214</v>
      </c>
      <c r="D79" s="15" t="s">
        <v>19</v>
      </c>
      <c r="E79" s="63">
        <v>4614366.0660000006</v>
      </c>
      <c r="F79" s="63">
        <v>2629001.0109999999</v>
      </c>
      <c r="G79" s="63">
        <v>3964109.3029999989</v>
      </c>
      <c r="H79" s="63">
        <v>4856296.006000001</v>
      </c>
      <c r="I79" s="63">
        <v>3421406.0649999999</v>
      </c>
      <c r="J79" s="63"/>
      <c r="K79" s="63"/>
      <c r="L79" s="63"/>
      <c r="M79" s="63"/>
      <c r="N79" s="63"/>
      <c r="O79" s="63"/>
      <c r="P79" s="63"/>
      <c r="Q79" s="15">
        <f t="shared" si="1"/>
        <v>19485178.451000001</v>
      </c>
    </row>
    <row r="80" spans="1:17" ht="16.5" thickTop="1" thickBot="1">
      <c r="A80" s="57" t="s">
        <v>215</v>
      </c>
      <c r="B80" s="8" t="s">
        <v>216</v>
      </c>
      <c r="C80" s="9" t="s">
        <v>217</v>
      </c>
      <c r="D80" s="10" t="s">
        <v>19</v>
      </c>
      <c r="E80" s="11">
        <v>97591.999999999985</v>
      </c>
      <c r="F80" s="11">
        <v>91890.999999999956</v>
      </c>
      <c r="G80" s="11">
        <v>91985.000000000131</v>
      </c>
      <c r="H80" s="11">
        <v>90180.999999999811</v>
      </c>
      <c r="I80" s="11">
        <v>89377.000000000175</v>
      </c>
      <c r="J80" s="11"/>
      <c r="K80" s="11"/>
      <c r="L80" s="11"/>
      <c r="M80" s="96"/>
      <c r="N80" s="11"/>
      <c r="O80" s="11"/>
      <c r="P80" s="11"/>
      <c r="Q80" s="12">
        <f t="shared" si="1"/>
        <v>461026.00000000006</v>
      </c>
    </row>
    <row r="81" spans="1:17" ht="16.5" thickTop="1" thickBot="1">
      <c r="A81" s="57" t="s">
        <v>218</v>
      </c>
      <c r="B81" s="8" t="s">
        <v>219</v>
      </c>
      <c r="C81" s="9" t="s">
        <v>220</v>
      </c>
      <c r="D81" s="10" t="s">
        <v>19</v>
      </c>
      <c r="E81" s="11">
        <v>394817.50000000105</v>
      </c>
      <c r="F81" s="11">
        <v>260613.49999999924</v>
      </c>
      <c r="G81" s="11">
        <v>328118.00000000017</v>
      </c>
      <c r="H81" s="11">
        <v>430912.99999999977</v>
      </c>
      <c r="I81" s="11">
        <v>184317.00000000093</v>
      </c>
      <c r="J81" s="11"/>
      <c r="K81" s="11"/>
      <c r="L81" s="11"/>
      <c r="M81" s="96"/>
      <c r="N81" s="11"/>
      <c r="O81" s="11"/>
      <c r="P81" s="11"/>
      <c r="Q81" s="12">
        <f t="shared" si="1"/>
        <v>1598779.0000000012</v>
      </c>
    </row>
    <row r="82" spans="1:17" ht="16.5" thickTop="1" thickBot="1">
      <c r="A82" s="57" t="s">
        <v>221</v>
      </c>
      <c r="B82" s="8" t="s">
        <v>222</v>
      </c>
      <c r="C82" s="9" t="s">
        <v>223</v>
      </c>
      <c r="D82" s="10" t="s">
        <v>19</v>
      </c>
      <c r="E82" s="11">
        <v>1096799.9999999993</v>
      </c>
      <c r="F82" s="11">
        <v>692800.00000000105</v>
      </c>
      <c r="G82" s="11">
        <v>468799.9999999993</v>
      </c>
      <c r="H82" s="11">
        <v>1189599.9999999986</v>
      </c>
      <c r="I82" s="11">
        <v>680800.00000000291</v>
      </c>
      <c r="J82" s="11"/>
      <c r="K82" s="11"/>
      <c r="L82" s="11"/>
      <c r="M82" s="96"/>
      <c r="N82" s="11"/>
      <c r="O82" s="11"/>
      <c r="P82" s="11"/>
      <c r="Q82" s="12">
        <f t="shared" si="1"/>
        <v>4128800.0000000014</v>
      </c>
    </row>
    <row r="83" spans="1:17" ht="16.5" thickTop="1" thickBot="1">
      <c r="A83" s="57" t="s">
        <v>224</v>
      </c>
      <c r="B83" s="8" t="s">
        <v>225</v>
      </c>
      <c r="C83" s="9" t="s">
        <v>226</v>
      </c>
      <c r="D83" s="10" t="s">
        <v>19</v>
      </c>
      <c r="E83" s="11">
        <v>4630863.9999999981</v>
      </c>
      <c r="F83" s="11">
        <v>1658020.0000000042</v>
      </c>
      <c r="G83" s="11">
        <v>4108803.9999999981</v>
      </c>
      <c r="H83" s="11">
        <v>5359480.0000000019</v>
      </c>
      <c r="I83" s="11">
        <v>2531787.9999999949</v>
      </c>
      <c r="J83" s="11"/>
      <c r="K83" s="11"/>
      <c r="L83" s="11"/>
      <c r="M83" s="96"/>
      <c r="N83" s="11"/>
      <c r="O83" s="11"/>
      <c r="P83" s="11"/>
      <c r="Q83" s="12">
        <f t="shared" si="1"/>
        <v>18288955.999999996</v>
      </c>
    </row>
    <row r="84" spans="1:17" ht="16.5" thickTop="1" thickBot="1">
      <c r="A84" s="57" t="s">
        <v>227</v>
      </c>
      <c r="B84" s="8" t="s">
        <v>228</v>
      </c>
      <c r="C84" s="9" t="s">
        <v>229</v>
      </c>
      <c r="D84" s="10" t="s">
        <v>19</v>
      </c>
      <c r="E84" s="11">
        <v>611064.0000000007</v>
      </c>
      <c r="F84" s="11">
        <v>322074.00000000052</v>
      </c>
      <c r="G84" s="11">
        <v>358847.9999999986</v>
      </c>
      <c r="H84" s="11">
        <v>629280.0000000007</v>
      </c>
      <c r="I84" s="11">
        <v>459000</v>
      </c>
      <c r="J84" s="11"/>
      <c r="K84" s="11"/>
      <c r="L84" s="11"/>
      <c r="M84" s="96"/>
      <c r="N84" s="11"/>
      <c r="O84" s="11"/>
      <c r="P84" s="11"/>
      <c r="Q84" s="12">
        <f t="shared" si="1"/>
        <v>2380266.0000000005</v>
      </c>
    </row>
    <row r="85" spans="1:17" ht="16.5" thickTop="1" thickBot="1">
      <c r="A85" s="57" t="s">
        <v>230</v>
      </c>
      <c r="B85" s="8" t="s">
        <v>231</v>
      </c>
      <c r="C85" s="9" t="s">
        <v>232</v>
      </c>
      <c r="D85" s="10" t="s">
        <v>19</v>
      </c>
      <c r="E85" s="11">
        <v>1792900.7999999998</v>
      </c>
      <c r="F85" s="11">
        <v>766118.39999999979</v>
      </c>
      <c r="G85" s="11">
        <v>769804.79999999993</v>
      </c>
      <c r="H85" s="11">
        <v>641851.19999999914</v>
      </c>
      <c r="I85" s="11">
        <v>445545.60000000056</v>
      </c>
      <c r="J85" s="11"/>
      <c r="K85" s="11"/>
      <c r="L85" s="11"/>
      <c r="M85" s="96"/>
      <c r="N85" s="11"/>
      <c r="O85" s="11"/>
      <c r="P85" s="11"/>
      <c r="Q85" s="12">
        <f t="shared" si="1"/>
        <v>4416220.7999999989</v>
      </c>
    </row>
    <row r="86" spans="1:17" ht="16.5" thickTop="1" thickBot="1">
      <c r="A86" s="57" t="s">
        <v>233</v>
      </c>
      <c r="B86" s="8" t="s">
        <v>231</v>
      </c>
      <c r="C86" s="9" t="s">
        <v>234</v>
      </c>
      <c r="D86" s="10" t="s">
        <v>19</v>
      </c>
      <c r="E86" s="11">
        <v>1138163.9999999998</v>
      </c>
      <c r="F86" s="11">
        <v>525820.80000000028</v>
      </c>
      <c r="G86" s="11">
        <v>521594.40000000031</v>
      </c>
      <c r="H86" s="11">
        <v>442375.19999999966</v>
      </c>
      <c r="I86" s="11">
        <v>254541.60000000047</v>
      </c>
      <c r="J86" s="11"/>
      <c r="K86" s="11"/>
      <c r="L86" s="11"/>
      <c r="M86" s="96"/>
      <c r="N86" s="11"/>
      <c r="O86" s="11"/>
      <c r="P86" s="11"/>
      <c r="Q86" s="12">
        <f t="shared" si="1"/>
        <v>2882496.0000000005</v>
      </c>
    </row>
    <row r="87" spans="1:17" ht="16.5" thickTop="1" thickBot="1">
      <c r="A87" s="57" t="s">
        <v>235</v>
      </c>
      <c r="B87" s="8" t="s">
        <v>236</v>
      </c>
      <c r="C87" s="9" t="s">
        <v>237</v>
      </c>
      <c r="D87" s="10" t="s">
        <v>19</v>
      </c>
      <c r="E87" s="11">
        <v>102199.99999999891</v>
      </c>
      <c r="F87" s="11">
        <v>0</v>
      </c>
      <c r="G87" s="11">
        <v>46283.000000000946</v>
      </c>
      <c r="H87" s="11">
        <v>101049</v>
      </c>
      <c r="I87" s="11">
        <v>81277.999999999985</v>
      </c>
      <c r="J87" s="11"/>
      <c r="K87" s="11"/>
      <c r="L87" s="11"/>
      <c r="M87" s="96"/>
      <c r="N87" s="11"/>
      <c r="O87" s="11"/>
      <c r="P87" s="11"/>
      <c r="Q87" s="12">
        <f t="shared" si="1"/>
        <v>330809.99999999983</v>
      </c>
    </row>
    <row r="88" spans="1:17" ht="16.5" thickTop="1" thickBot="1">
      <c r="A88" s="57" t="s">
        <v>238</v>
      </c>
      <c r="B88" s="8" t="s">
        <v>236</v>
      </c>
      <c r="C88" s="9" t="s">
        <v>239</v>
      </c>
      <c r="D88" s="10" t="s">
        <v>19</v>
      </c>
      <c r="E88" s="11">
        <v>267902.00000000017</v>
      </c>
      <c r="F88" s="11">
        <v>132630</v>
      </c>
      <c r="G88" s="11">
        <v>159066.00000000003</v>
      </c>
      <c r="H88" s="11">
        <v>256698.00000000009</v>
      </c>
      <c r="I88" s="11">
        <v>104795.99999999983</v>
      </c>
      <c r="J88" s="11"/>
      <c r="K88" s="11"/>
      <c r="L88" s="11"/>
      <c r="M88" s="96"/>
      <c r="N88" s="11"/>
      <c r="O88" s="11"/>
      <c r="P88" s="11"/>
      <c r="Q88" s="12">
        <f t="shared" si="1"/>
        <v>921092.00000000023</v>
      </c>
    </row>
    <row r="89" spans="1:17" ht="16.5" thickTop="1" thickBot="1">
      <c r="A89" s="57" t="s">
        <v>240</v>
      </c>
      <c r="B89" s="8" t="s">
        <v>236</v>
      </c>
      <c r="C89" s="9" t="s">
        <v>241</v>
      </c>
      <c r="D89" s="10" t="s">
        <v>19</v>
      </c>
      <c r="E89" s="11">
        <v>111006.39999999982</v>
      </c>
      <c r="F89" s="11">
        <v>79379.199999999997</v>
      </c>
      <c r="G89" s="11">
        <v>103936.00000000001</v>
      </c>
      <c r="H89" s="11">
        <v>164331.99999999997</v>
      </c>
      <c r="I89" s="11">
        <v>107087.99999999953</v>
      </c>
      <c r="J89" s="11"/>
      <c r="K89" s="11"/>
      <c r="L89" s="11"/>
      <c r="M89" s="96"/>
      <c r="N89" s="11"/>
      <c r="O89" s="11"/>
      <c r="P89" s="11"/>
      <c r="Q89" s="12">
        <f t="shared" si="1"/>
        <v>565741.59999999928</v>
      </c>
    </row>
    <row r="90" spans="1:17" ht="16.5" thickTop="1" thickBot="1">
      <c r="A90" s="57" t="s">
        <v>242</v>
      </c>
      <c r="B90" s="8" t="s">
        <v>243</v>
      </c>
      <c r="C90" s="108" t="s">
        <v>678</v>
      </c>
      <c r="D90" s="10" t="s">
        <v>19</v>
      </c>
      <c r="E90" s="11">
        <v>439129.2000000003</v>
      </c>
      <c r="F90" s="11">
        <v>400331.99999999959</v>
      </c>
      <c r="G90" s="11">
        <v>444865.2</v>
      </c>
      <c r="H90" s="11">
        <v>442014.00000000029</v>
      </c>
      <c r="I90" s="11">
        <v>439988.4000000002</v>
      </c>
      <c r="J90" s="11"/>
      <c r="K90" s="11"/>
      <c r="L90" s="11"/>
      <c r="M90" s="96"/>
      <c r="N90" s="11"/>
      <c r="O90" s="11"/>
      <c r="P90" s="11"/>
      <c r="Q90" s="12">
        <f t="shared" si="1"/>
        <v>2166328.8000000003</v>
      </c>
    </row>
    <row r="91" spans="1:17" ht="16.5" thickTop="1" thickBot="1">
      <c r="A91" s="57" t="s">
        <v>244</v>
      </c>
      <c r="B91" s="8" t="s">
        <v>245</v>
      </c>
      <c r="C91" s="9" t="s">
        <v>246</v>
      </c>
      <c r="D91" s="10" t="s">
        <v>19</v>
      </c>
      <c r="E91" s="11">
        <v>29085</v>
      </c>
      <c r="F91" s="11">
        <v>239573.99999999997</v>
      </c>
      <c r="G91" s="11">
        <v>369618</v>
      </c>
      <c r="H91" s="11">
        <v>403686.00000000006</v>
      </c>
      <c r="I91" s="11">
        <v>345540</v>
      </c>
      <c r="J91" s="11"/>
      <c r="K91" s="11"/>
      <c r="L91" s="11"/>
      <c r="M91" s="96"/>
      <c r="N91" s="11"/>
      <c r="O91" s="11"/>
      <c r="P91" s="11"/>
      <c r="Q91" s="12">
        <f t="shared" si="1"/>
        <v>1387503</v>
      </c>
    </row>
    <row r="92" spans="1:17" ht="16.5" thickTop="1" thickBot="1">
      <c r="A92" s="57" t="s">
        <v>247</v>
      </c>
      <c r="B92" s="8" t="s">
        <v>248</v>
      </c>
      <c r="C92" s="9" t="s">
        <v>249</v>
      </c>
      <c r="D92" s="10" t="s">
        <v>19</v>
      </c>
      <c r="E92" s="11">
        <v>196000</v>
      </c>
      <c r="F92" s="11">
        <v>81200.00000000016</v>
      </c>
      <c r="G92" s="11">
        <v>210000</v>
      </c>
      <c r="H92" s="11">
        <v>215600.00000000009</v>
      </c>
      <c r="I92" s="11">
        <v>134399.99999999953</v>
      </c>
      <c r="J92" s="11"/>
      <c r="K92" s="11"/>
      <c r="L92" s="11"/>
      <c r="M92" s="96"/>
      <c r="N92" s="11"/>
      <c r="O92" s="11"/>
      <c r="P92" s="11"/>
      <c r="Q92" s="12">
        <f t="shared" si="1"/>
        <v>837199.99999999977</v>
      </c>
    </row>
    <row r="93" spans="1:17" ht="16.5" thickTop="1" thickBot="1">
      <c r="A93" s="57" t="s">
        <v>250</v>
      </c>
      <c r="B93" s="8" t="s">
        <v>248</v>
      </c>
      <c r="C93" s="9" t="s">
        <v>251</v>
      </c>
      <c r="D93" s="10" t="s">
        <v>19</v>
      </c>
      <c r="E93" s="11">
        <v>666399.99999999872</v>
      </c>
      <c r="F93" s="11">
        <v>291199.99999999936</v>
      </c>
      <c r="G93" s="11">
        <v>544600.00000000128</v>
      </c>
      <c r="H93" s="11">
        <v>603399.99999999872</v>
      </c>
      <c r="I93" s="11">
        <v>413000</v>
      </c>
      <c r="J93" s="11"/>
      <c r="K93" s="11"/>
      <c r="L93" s="11"/>
      <c r="M93" s="96"/>
      <c r="N93" s="11"/>
      <c r="O93" s="11"/>
      <c r="P93" s="11"/>
      <c r="Q93" s="12">
        <f t="shared" si="1"/>
        <v>2518599.9999999981</v>
      </c>
    </row>
    <row r="94" spans="1:17" ht="16.5" thickTop="1" thickBot="1">
      <c r="A94" s="57" t="s">
        <v>252</v>
      </c>
      <c r="B94" s="8" t="s">
        <v>253</v>
      </c>
      <c r="C94" s="9" t="s">
        <v>254</v>
      </c>
      <c r="D94" s="10" t="s">
        <v>19</v>
      </c>
      <c r="E94" s="11">
        <v>854774.9999999979</v>
      </c>
      <c r="F94" s="11">
        <v>703800.00000000105</v>
      </c>
      <c r="G94" s="11">
        <v>450849.99999999977</v>
      </c>
      <c r="H94" s="11">
        <v>883199.99999999942</v>
      </c>
      <c r="I94" s="11">
        <v>490925.00000000146</v>
      </c>
      <c r="J94" s="11"/>
      <c r="K94" s="11"/>
      <c r="L94" s="11"/>
      <c r="M94" s="96"/>
      <c r="N94" s="11"/>
      <c r="O94" s="11"/>
      <c r="P94" s="11"/>
      <c r="Q94" s="12">
        <f t="shared" si="1"/>
        <v>3383549.9999999995</v>
      </c>
    </row>
    <row r="95" spans="1:17" ht="16.5" thickTop="1" thickBot="1">
      <c r="A95" s="57" t="s">
        <v>255</v>
      </c>
      <c r="B95" s="8" t="s">
        <v>256</v>
      </c>
      <c r="C95" s="9" t="s">
        <v>257</v>
      </c>
      <c r="D95" s="10" t="s">
        <v>19</v>
      </c>
      <c r="E95" s="11">
        <v>741186</v>
      </c>
      <c r="F95" s="11">
        <v>459407.99999999988</v>
      </c>
      <c r="G95" s="11">
        <v>475338.00000000041</v>
      </c>
      <c r="H95" s="11">
        <v>595088.99999999953</v>
      </c>
      <c r="I95" s="11">
        <v>416885.99999999994</v>
      </c>
      <c r="J95" s="11"/>
      <c r="K95" s="11"/>
      <c r="L95" s="11"/>
      <c r="M95" s="96"/>
      <c r="N95" s="11"/>
      <c r="O95" s="11"/>
      <c r="P95" s="11"/>
      <c r="Q95" s="12">
        <f t="shared" si="1"/>
        <v>2687907</v>
      </c>
    </row>
    <row r="96" spans="1:17" ht="16.5" thickTop="1" thickBot="1">
      <c r="A96" s="57" t="s">
        <v>258</v>
      </c>
      <c r="B96" s="8" t="s">
        <v>256</v>
      </c>
      <c r="C96" s="9" t="s">
        <v>259</v>
      </c>
      <c r="D96" s="10" t="s">
        <v>19</v>
      </c>
      <c r="E96" s="59">
        <v>660102.00000000012</v>
      </c>
      <c r="F96" s="59">
        <v>427982.99999999983</v>
      </c>
      <c r="G96" s="59">
        <v>377570.99999999988</v>
      </c>
      <c r="H96" s="11">
        <v>513609.00000000029</v>
      </c>
      <c r="I96" s="59">
        <v>382106.99999999977</v>
      </c>
      <c r="J96" s="59"/>
      <c r="K96" s="59"/>
      <c r="L96" s="59"/>
      <c r="M96" s="97"/>
      <c r="N96" s="59"/>
      <c r="O96" s="11"/>
      <c r="P96" s="59"/>
      <c r="Q96" s="12">
        <f t="shared" si="1"/>
        <v>2361372</v>
      </c>
    </row>
    <row r="97" spans="1:17" ht="16.5" thickTop="1" thickBot="1">
      <c r="A97" s="57" t="s">
        <v>260</v>
      </c>
      <c r="B97" s="8" t="s">
        <v>261</v>
      </c>
      <c r="C97" s="9" t="s">
        <v>262</v>
      </c>
      <c r="D97" s="10" t="s">
        <v>19</v>
      </c>
      <c r="E97" s="59">
        <v>647892.0000000007</v>
      </c>
      <c r="F97" s="59">
        <v>202415.99999999924</v>
      </c>
      <c r="G97" s="59">
        <v>462015.99999999965</v>
      </c>
      <c r="H97" s="11">
        <v>271232</v>
      </c>
      <c r="I97" s="59">
        <v>323652.00000000006</v>
      </c>
      <c r="J97" s="59"/>
      <c r="K97" s="59"/>
      <c r="L97" s="59"/>
      <c r="M97" s="97"/>
      <c r="N97" s="59"/>
      <c r="O97" s="11"/>
      <c r="P97" s="59"/>
      <c r="Q97" s="12">
        <f t="shared" si="1"/>
        <v>1907207.9999999995</v>
      </c>
    </row>
    <row r="98" spans="1:17" ht="16.5" thickTop="1" thickBot="1">
      <c r="A98" s="57" t="s">
        <v>263</v>
      </c>
      <c r="B98" s="8" t="s">
        <v>264</v>
      </c>
      <c r="C98" s="9" t="s">
        <v>265</v>
      </c>
      <c r="D98" s="10" t="s">
        <v>19</v>
      </c>
      <c r="E98" s="59">
        <v>2232329.3999999985</v>
      </c>
      <c r="F98" s="59">
        <v>1530925.1999999995</v>
      </c>
      <c r="G98" s="59">
        <v>1388564.100000001</v>
      </c>
      <c r="H98" s="11">
        <v>1230093.899999998</v>
      </c>
      <c r="I98" s="11">
        <v>1042265.7000000019</v>
      </c>
      <c r="J98" s="59"/>
      <c r="K98" s="59"/>
      <c r="L98" s="59"/>
      <c r="M98" s="97"/>
      <c r="N98" s="59"/>
      <c r="O98" s="11"/>
      <c r="P98" s="59"/>
      <c r="Q98" s="12">
        <f t="shared" si="1"/>
        <v>7424178.2999999998</v>
      </c>
    </row>
    <row r="99" spans="1:17" ht="16.5" thickTop="1" thickBot="1">
      <c r="A99" s="57" t="s">
        <v>266</v>
      </c>
      <c r="B99" s="8" t="s">
        <v>267</v>
      </c>
      <c r="C99" s="9" t="s">
        <v>268</v>
      </c>
      <c r="D99" s="10" t="s">
        <v>19</v>
      </c>
      <c r="E99" s="59">
        <v>170767.20000000004</v>
      </c>
      <c r="F99" s="59">
        <v>51535.200000000172</v>
      </c>
      <c r="G99" s="59">
        <v>65045.999999999913</v>
      </c>
      <c r="H99" s="59">
        <v>129487.19999999994</v>
      </c>
      <c r="I99" s="11">
        <v>3747.6000000000568</v>
      </c>
      <c r="J99" s="59"/>
      <c r="K99" s="59"/>
      <c r="L99" s="59"/>
      <c r="M99" s="97"/>
      <c r="N99" s="59"/>
      <c r="O99" s="11"/>
      <c r="P99" s="59"/>
      <c r="Q99" s="12">
        <f t="shared" si="1"/>
        <v>420583.20000000013</v>
      </c>
    </row>
    <row r="100" spans="1:17" ht="16.5" thickTop="1" thickBot="1">
      <c r="A100" s="26" t="s">
        <v>269</v>
      </c>
      <c r="B100" s="13" t="s">
        <v>270</v>
      </c>
      <c r="C100" s="14" t="s">
        <v>271</v>
      </c>
      <c r="D100" s="15" t="s">
        <v>19</v>
      </c>
      <c r="E100" s="64">
        <v>952811.86259999999</v>
      </c>
      <c r="F100" s="64"/>
      <c r="G100" s="64"/>
      <c r="H100" s="64">
        <v>621228.59880000004</v>
      </c>
      <c r="I100" s="63"/>
      <c r="J100" s="64"/>
      <c r="K100" s="64"/>
      <c r="L100" s="64"/>
      <c r="M100" s="64"/>
      <c r="N100" s="64"/>
      <c r="O100" s="63"/>
      <c r="P100" s="64"/>
      <c r="Q100" s="15">
        <f t="shared" si="1"/>
        <v>1574040.4613999999</v>
      </c>
    </row>
    <row r="101" spans="1:17" ht="16.5" thickTop="1" thickBot="1">
      <c r="A101" s="57" t="s">
        <v>272</v>
      </c>
      <c r="B101" s="8" t="s">
        <v>273</v>
      </c>
      <c r="C101" s="9" t="s">
        <v>274</v>
      </c>
      <c r="D101" s="10" t="s">
        <v>19</v>
      </c>
      <c r="E101" s="59">
        <v>1832111.9999999998</v>
      </c>
      <c r="F101" s="59">
        <v>1005048.0000000006</v>
      </c>
      <c r="G101" s="59">
        <v>1419001.2000000002</v>
      </c>
      <c r="H101" s="59">
        <v>1624503.6000000003</v>
      </c>
      <c r="I101" s="11">
        <v>948423.60000000009</v>
      </c>
      <c r="J101" s="59"/>
      <c r="K101" s="59"/>
      <c r="L101" s="59"/>
      <c r="M101" s="97"/>
      <c r="N101" s="59"/>
      <c r="O101" s="11"/>
      <c r="P101" s="59"/>
      <c r="Q101" s="12">
        <f t="shared" si="1"/>
        <v>6829088.4000000022</v>
      </c>
    </row>
    <row r="102" spans="1:17" ht="16.5" thickTop="1" thickBot="1">
      <c r="A102" s="57" t="s">
        <v>275</v>
      </c>
      <c r="B102" s="8" t="s">
        <v>276</v>
      </c>
      <c r="C102" s="9" t="s">
        <v>277</v>
      </c>
      <c r="D102" s="10" t="s">
        <v>19</v>
      </c>
      <c r="E102" s="59">
        <v>668189.99999999907</v>
      </c>
      <c r="F102" s="59">
        <v>288390</v>
      </c>
      <c r="G102" s="59">
        <v>712590.00000000128</v>
      </c>
      <c r="H102" s="11">
        <v>415169.99999999994</v>
      </c>
      <c r="I102" s="11">
        <v>584130</v>
      </c>
      <c r="J102" s="59"/>
      <c r="K102" s="59"/>
      <c r="L102" s="59"/>
      <c r="M102" s="97"/>
      <c r="N102" s="59"/>
      <c r="O102" s="11"/>
      <c r="P102" s="59"/>
      <c r="Q102" s="12">
        <f t="shared" si="1"/>
        <v>2668470.0000000005</v>
      </c>
    </row>
    <row r="103" spans="1:17" ht="16.5" thickTop="1" thickBot="1">
      <c r="A103" s="57" t="s">
        <v>278</v>
      </c>
      <c r="B103" s="8" t="s">
        <v>279</v>
      </c>
      <c r="C103" s="17" t="s">
        <v>280</v>
      </c>
      <c r="D103" s="10" t="s">
        <v>19</v>
      </c>
      <c r="E103" s="59">
        <v>324407.99999999953</v>
      </c>
      <c r="F103" s="59">
        <v>190438.5</v>
      </c>
      <c r="G103" s="59">
        <v>176295.0000000002</v>
      </c>
      <c r="H103" s="11">
        <v>260757</v>
      </c>
      <c r="I103" s="11">
        <v>170288.99999999959</v>
      </c>
      <c r="J103" s="59"/>
      <c r="K103" s="59"/>
      <c r="L103" s="59"/>
      <c r="M103" s="97"/>
      <c r="N103" s="59"/>
      <c r="O103" s="11"/>
      <c r="P103" s="59"/>
      <c r="Q103" s="12">
        <f t="shared" si="1"/>
        <v>1122187.4999999993</v>
      </c>
    </row>
    <row r="104" spans="1:17" ht="16.5" thickTop="1" thickBot="1">
      <c r="A104" s="57" t="s">
        <v>281</v>
      </c>
      <c r="B104" s="8" t="s">
        <v>279</v>
      </c>
      <c r="C104" s="9" t="s">
        <v>282</v>
      </c>
      <c r="D104" s="10" t="s">
        <v>19</v>
      </c>
      <c r="E104" s="59">
        <v>195143.20000000022</v>
      </c>
      <c r="F104" s="59">
        <v>103530.00000000006</v>
      </c>
      <c r="G104" s="59">
        <v>120923.59999999971</v>
      </c>
      <c r="H104" s="11">
        <v>132456.8000000001</v>
      </c>
      <c r="I104" s="11">
        <v>102342.79999999981</v>
      </c>
      <c r="J104" s="59"/>
      <c r="K104" s="59"/>
      <c r="L104" s="59"/>
      <c r="M104" s="97"/>
      <c r="N104" s="59"/>
      <c r="O104" s="11"/>
      <c r="P104" s="59"/>
      <c r="Q104" s="12">
        <f t="shared" si="1"/>
        <v>654396.39999999991</v>
      </c>
    </row>
    <row r="105" spans="1:17" ht="16.5" thickTop="1" thickBot="1">
      <c r="A105" s="57" t="s">
        <v>283</v>
      </c>
      <c r="B105" s="8" t="s">
        <v>279</v>
      </c>
      <c r="C105" s="9" t="s">
        <v>284</v>
      </c>
      <c r="D105" s="10" t="s">
        <v>19</v>
      </c>
      <c r="E105" s="59">
        <v>1276954.0000000002</v>
      </c>
      <c r="F105" s="59">
        <v>723169.99999999965</v>
      </c>
      <c r="G105" s="59">
        <v>742111.99999999732</v>
      </c>
      <c r="H105" s="11">
        <v>991983.99999999988</v>
      </c>
      <c r="I105" s="11">
        <v>649516.00000000012</v>
      </c>
      <c r="J105" s="59"/>
      <c r="K105" s="59"/>
      <c r="L105" s="59"/>
      <c r="M105" s="97"/>
      <c r="N105" s="59"/>
      <c r="O105" s="11"/>
      <c r="P105" s="59"/>
      <c r="Q105" s="12">
        <f t="shared" si="1"/>
        <v>4383735.9999999972</v>
      </c>
    </row>
    <row r="106" spans="1:17" ht="16.5" thickTop="1" thickBot="1">
      <c r="A106" s="26" t="s">
        <v>285</v>
      </c>
      <c r="B106" s="13" t="s">
        <v>286</v>
      </c>
      <c r="C106" s="14" t="s">
        <v>287</v>
      </c>
      <c r="D106" s="15" t="s">
        <v>19</v>
      </c>
      <c r="E106" s="64">
        <v>17712322.555000003</v>
      </c>
      <c r="F106" s="64">
        <v>10560426.672</v>
      </c>
      <c r="G106" s="64">
        <v>10637041.050000003</v>
      </c>
      <c r="H106" s="63">
        <v>11429620.934</v>
      </c>
      <c r="I106" s="63">
        <v>10975990.847000001</v>
      </c>
      <c r="J106" s="64"/>
      <c r="K106" s="64"/>
      <c r="L106" s="64"/>
      <c r="M106" s="64"/>
      <c r="N106" s="64"/>
      <c r="O106" s="63"/>
      <c r="P106" s="64"/>
      <c r="Q106" s="15">
        <f t="shared" si="1"/>
        <v>61315402.058000013</v>
      </c>
    </row>
    <row r="107" spans="1:17" ht="16.5" thickTop="1" thickBot="1">
      <c r="A107" s="26" t="s">
        <v>288</v>
      </c>
      <c r="B107" s="13" t="s">
        <v>289</v>
      </c>
      <c r="C107" s="16" t="s">
        <v>290</v>
      </c>
      <c r="D107" s="15" t="s">
        <v>19</v>
      </c>
      <c r="E107" s="64">
        <v>2852410.0259999996</v>
      </c>
      <c r="F107" s="64">
        <v>2051353.5650000004</v>
      </c>
      <c r="G107" s="64">
        <v>1400526.0050000001</v>
      </c>
      <c r="H107" s="63">
        <v>3238595.5010000006</v>
      </c>
      <c r="I107" s="63">
        <v>1888465.6760000004</v>
      </c>
      <c r="J107" s="64"/>
      <c r="K107" s="64"/>
      <c r="L107" s="64"/>
      <c r="M107" s="64"/>
      <c r="N107" s="64"/>
      <c r="O107" s="63"/>
      <c r="P107" s="64"/>
      <c r="Q107" s="15">
        <f t="shared" si="1"/>
        <v>11431350.773000002</v>
      </c>
    </row>
    <row r="108" spans="1:17" ht="16.5" thickTop="1" thickBot="1">
      <c r="A108" s="57" t="s">
        <v>291</v>
      </c>
      <c r="B108" s="8" t="s">
        <v>292</v>
      </c>
      <c r="C108" s="9" t="s">
        <v>293</v>
      </c>
      <c r="D108" s="10" t="s">
        <v>19</v>
      </c>
      <c r="E108" s="59">
        <v>1075491.1999999995</v>
      </c>
      <c r="F108" s="59">
        <v>409670.39999999997</v>
      </c>
      <c r="G108" s="113">
        <v>1328860.0000000009</v>
      </c>
      <c r="H108" s="11">
        <v>813412.79999999842</v>
      </c>
      <c r="I108" s="11">
        <v>606251.99999999988</v>
      </c>
      <c r="J108" s="59"/>
      <c r="K108" s="59"/>
      <c r="L108" s="59"/>
      <c r="M108" s="97"/>
      <c r="N108" s="59"/>
      <c r="O108" s="11"/>
      <c r="P108" s="59"/>
      <c r="Q108" s="12">
        <f t="shared" si="1"/>
        <v>4233686.3999999985</v>
      </c>
    </row>
    <row r="109" spans="1:17" ht="16.5" thickTop="1" thickBot="1">
      <c r="A109" s="57" t="s">
        <v>294</v>
      </c>
      <c r="B109" s="8" t="s">
        <v>295</v>
      </c>
      <c r="C109" s="9" t="s">
        <v>296</v>
      </c>
      <c r="D109" s="10" t="s">
        <v>19</v>
      </c>
      <c r="E109" s="59">
        <v>404554.49999999994</v>
      </c>
      <c r="F109" s="59">
        <v>300156.50000000006</v>
      </c>
      <c r="G109" s="59">
        <v>296355.5</v>
      </c>
      <c r="H109" s="11">
        <v>297675.00000000023</v>
      </c>
      <c r="I109" s="59">
        <v>237828.49999999968</v>
      </c>
      <c r="J109" s="59"/>
      <c r="K109" s="59"/>
      <c r="L109" s="59"/>
      <c r="M109" s="97"/>
      <c r="N109" s="59"/>
      <c r="O109" s="11"/>
      <c r="P109" s="59"/>
      <c r="Q109" s="12">
        <f t="shared" si="1"/>
        <v>1536570</v>
      </c>
    </row>
    <row r="110" spans="1:17" ht="16.5" thickTop="1" thickBot="1">
      <c r="A110" s="57" t="s">
        <v>297</v>
      </c>
      <c r="B110" s="8" t="s">
        <v>298</v>
      </c>
      <c r="C110" s="9" t="s">
        <v>299</v>
      </c>
      <c r="D110" s="10" t="s">
        <v>19</v>
      </c>
      <c r="E110" s="59">
        <v>682290.00000000023</v>
      </c>
      <c r="F110" s="59">
        <v>695110.50000000023</v>
      </c>
      <c r="G110" s="59">
        <v>1609807.4999999981</v>
      </c>
      <c r="H110" s="11">
        <v>2073729.0000000005</v>
      </c>
      <c r="I110" s="59">
        <v>1180924.5</v>
      </c>
      <c r="J110" s="59"/>
      <c r="K110" s="59"/>
      <c r="L110" s="59"/>
      <c r="M110" s="97"/>
      <c r="N110" s="59"/>
      <c r="O110" s="11"/>
      <c r="P110" s="59"/>
      <c r="Q110" s="12">
        <f t="shared" si="1"/>
        <v>6241861.4999999991</v>
      </c>
    </row>
    <row r="111" spans="1:17" ht="16.5" thickTop="1" thickBot="1">
      <c r="A111" s="57" t="s">
        <v>300</v>
      </c>
      <c r="B111" s="8" t="s">
        <v>301</v>
      </c>
      <c r="C111" s="9" t="s">
        <v>302</v>
      </c>
      <c r="D111" s="10" t="s">
        <v>19</v>
      </c>
      <c r="E111" s="59">
        <v>719279.99999999953</v>
      </c>
      <c r="F111" s="59">
        <v>482159.99999999913</v>
      </c>
      <c r="G111" s="59">
        <v>129600</v>
      </c>
      <c r="H111" s="11">
        <v>409200</v>
      </c>
      <c r="I111" s="11">
        <v>189840.00000000087</v>
      </c>
      <c r="J111" s="59"/>
      <c r="K111" s="59"/>
      <c r="L111" s="59"/>
      <c r="M111" s="97"/>
      <c r="N111" s="59"/>
      <c r="O111" s="11"/>
      <c r="P111" s="59"/>
      <c r="Q111" s="12">
        <f t="shared" si="1"/>
        <v>1930079.9999999995</v>
      </c>
    </row>
    <row r="112" spans="1:17" ht="16.5" thickTop="1" thickBot="1">
      <c r="A112" s="57" t="s">
        <v>303</v>
      </c>
      <c r="B112" s="8" t="s">
        <v>304</v>
      </c>
      <c r="C112" s="9" t="s">
        <v>305</v>
      </c>
      <c r="D112" s="10" t="s">
        <v>19</v>
      </c>
      <c r="E112" s="59">
        <v>250138</v>
      </c>
      <c r="F112" s="59">
        <v>133108</v>
      </c>
      <c r="G112" s="59">
        <v>191803.99999999997</v>
      </c>
      <c r="H112" s="11">
        <v>176135.99999999997</v>
      </c>
      <c r="I112" s="11">
        <v>153506.00000000009</v>
      </c>
      <c r="J112" s="59"/>
      <c r="K112" s="59"/>
      <c r="L112" s="59"/>
      <c r="M112" s="97"/>
      <c r="N112" s="59"/>
      <c r="O112" s="11"/>
      <c r="P112" s="59"/>
      <c r="Q112" s="12">
        <f t="shared" si="1"/>
        <v>904692.00000000012</v>
      </c>
    </row>
    <row r="113" spans="1:17" ht="16.5" thickTop="1" thickBot="1">
      <c r="A113" s="57" t="s">
        <v>306</v>
      </c>
      <c r="B113" s="8" t="s">
        <v>307</v>
      </c>
      <c r="C113" s="9" t="s">
        <v>308</v>
      </c>
      <c r="D113" s="10" t="s">
        <v>19</v>
      </c>
      <c r="E113" s="59">
        <v>0</v>
      </c>
      <c r="F113" s="59"/>
      <c r="G113" s="59">
        <v>55706.000000000087</v>
      </c>
      <c r="H113" s="11">
        <v>32381.999999999935</v>
      </c>
      <c r="I113" s="11">
        <v>26788.999999999985</v>
      </c>
      <c r="J113" s="59"/>
      <c r="K113" s="59"/>
      <c r="L113" s="59"/>
      <c r="M113" s="97"/>
      <c r="N113" s="59"/>
      <c r="O113" s="11"/>
      <c r="P113" s="59"/>
      <c r="Q113" s="12">
        <f t="shared" si="1"/>
        <v>114877.00000000001</v>
      </c>
    </row>
    <row r="114" spans="1:17" ht="16.5" thickTop="1" thickBot="1">
      <c r="A114" s="57" t="s">
        <v>309</v>
      </c>
      <c r="B114" s="8" t="s">
        <v>310</v>
      </c>
      <c r="C114" s="9" t="s">
        <v>311</v>
      </c>
      <c r="D114" s="10" t="s">
        <v>19</v>
      </c>
      <c r="E114" s="59">
        <v>911142.00000000047</v>
      </c>
      <c r="F114" s="59">
        <v>747383.99999999907</v>
      </c>
      <c r="G114" s="59">
        <v>798834.0000000007</v>
      </c>
      <c r="H114" s="11">
        <v>694281.00000000035</v>
      </c>
      <c r="I114" s="11">
        <v>406697.99999999942</v>
      </c>
      <c r="J114" s="59"/>
      <c r="K114" s="59"/>
      <c r="L114" s="59"/>
      <c r="M114" s="97"/>
      <c r="N114" s="59"/>
      <c r="O114" s="11"/>
      <c r="P114" s="59"/>
      <c r="Q114" s="12">
        <f t="shared" si="1"/>
        <v>3558339</v>
      </c>
    </row>
    <row r="115" spans="1:17" ht="16.5" thickTop="1" thickBot="1">
      <c r="A115" s="57" t="s">
        <v>312</v>
      </c>
      <c r="B115" s="8" t="s">
        <v>313</v>
      </c>
      <c r="C115" s="9" t="s">
        <v>314</v>
      </c>
      <c r="D115" s="10" t="s">
        <v>19</v>
      </c>
      <c r="E115" s="59">
        <v>905835</v>
      </c>
      <c r="F115" s="59">
        <v>443240.00000000006</v>
      </c>
      <c r="G115" s="59">
        <v>448524.99999999994</v>
      </c>
      <c r="H115" s="11">
        <v>580055.00000000023</v>
      </c>
      <c r="I115" s="11">
        <v>312164.99999999942</v>
      </c>
      <c r="J115" s="59"/>
      <c r="K115" s="59"/>
      <c r="L115" s="59"/>
      <c r="M115" s="97"/>
      <c r="N115" s="59"/>
      <c r="O115" s="11"/>
      <c r="P115" s="59"/>
      <c r="Q115" s="12">
        <f t="shared" si="1"/>
        <v>2689819.9999999995</v>
      </c>
    </row>
    <row r="116" spans="1:17" ht="16.5" thickTop="1" thickBot="1">
      <c r="A116" s="26" t="s">
        <v>315</v>
      </c>
      <c r="B116" s="13" t="s">
        <v>316</v>
      </c>
      <c r="C116" s="14" t="s">
        <v>317</v>
      </c>
      <c r="D116" s="15" t="s">
        <v>19</v>
      </c>
      <c r="E116" s="64">
        <v>503886.86700000003</v>
      </c>
      <c r="F116" s="64">
        <v>498478.27099999995</v>
      </c>
      <c r="G116" s="64">
        <v>702328.27099999995</v>
      </c>
      <c r="H116" s="63">
        <v>587622.37</v>
      </c>
      <c r="I116" s="63">
        <v>599744.44199999992</v>
      </c>
      <c r="J116" s="64"/>
      <c r="K116" s="64"/>
      <c r="L116" s="64"/>
      <c r="M116" s="64"/>
      <c r="N116" s="64"/>
      <c r="O116" s="63"/>
      <c r="P116" s="64"/>
      <c r="Q116" s="15">
        <f t="shared" si="1"/>
        <v>2892060.2209999999</v>
      </c>
    </row>
    <row r="117" spans="1:17" ht="16.5" thickTop="1" thickBot="1">
      <c r="A117" s="57" t="s">
        <v>318</v>
      </c>
      <c r="B117" s="8" t="s">
        <v>319</v>
      </c>
      <c r="C117" s="9" t="s">
        <v>320</v>
      </c>
      <c r="D117" s="10" t="s">
        <v>19</v>
      </c>
      <c r="E117" s="59">
        <v>159488.00000000006</v>
      </c>
      <c r="F117" s="59">
        <v>134616</v>
      </c>
      <c r="G117" s="59">
        <v>39319.999999999935</v>
      </c>
      <c r="H117" s="11">
        <v>104120.00000000012</v>
      </c>
      <c r="I117" s="11">
        <v>7511.9999999999436</v>
      </c>
      <c r="J117" s="59"/>
      <c r="K117" s="59"/>
      <c r="L117" s="59"/>
      <c r="M117" s="97"/>
      <c r="N117" s="59"/>
      <c r="O117" s="11"/>
      <c r="P117" s="59"/>
      <c r="Q117" s="12">
        <f t="shared" si="1"/>
        <v>445056.00000000006</v>
      </c>
    </row>
    <row r="118" spans="1:17" ht="16.5" thickTop="1" thickBot="1">
      <c r="A118" s="57" t="s">
        <v>321</v>
      </c>
      <c r="B118" s="8" t="s">
        <v>322</v>
      </c>
      <c r="C118" s="9" t="s">
        <v>323</v>
      </c>
      <c r="D118" s="10" t="s">
        <v>19</v>
      </c>
      <c r="E118" s="11">
        <v>318749.2</v>
      </c>
      <c r="F118" s="11">
        <v>184906.40000000002</v>
      </c>
      <c r="G118" s="11">
        <v>201387.19999999995</v>
      </c>
      <c r="H118" s="11">
        <v>233374.4000000002</v>
      </c>
      <c r="I118" s="11">
        <v>175823.19999999995</v>
      </c>
      <c r="J118" s="11"/>
      <c r="K118" s="11"/>
      <c r="L118" s="11"/>
      <c r="M118" s="96"/>
      <c r="N118" s="11"/>
      <c r="O118" s="11"/>
      <c r="P118" s="11"/>
      <c r="Q118" s="12">
        <f t="shared" si="1"/>
        <v>1114240.4000000001</v>
      </c>
    </row>
    <row r="119" spans="1:17" ht="16.5" thickTop="1" thickBot="1">
      <c r="A119" s="57" t="s">
        <v>324</v>
      </c>
      <c r="B119" s="8" t="s">
        <v>325</v>
      </c>
      <c r="C119" s="9" t="s">
        <v>326</v>
      </c>
      <c r="D119" s="10" t="s">
        <v>19</v>
      </c>
      <c r="E119" s="11">
        <v>451395.00000000012</v>
      </c>
      <c r="F119" s="11">
        <v>193914.00000000017</v>
      </c>
      <c r="G119" s="11">
        <v>606501</v>
      </c>
      <c r="H119" s="11">
        <v>311871</v>
      </c>
      <c r="I119" s="11">
        <v>259853.99999999991</v>
      </c>
      <c r="J119" s="11"/>
      <c r="K119" s="11"/>
      <c r="L119" s="11"/>
      <c r="M119" s="96"/>
      <c r="N119" s="11"/>
      <c r="O119" s="11"/>
      <c r="P119" s="11"/>
      <c r="Q119" s="12">
        <f t="shared" si="1"/>
        <v>1823535.0000000002</v>
      </c>
    </row>
    <row r="120" spans="1:17" ht="16.5" thickTop="1" thickBot="1">
      <c r="A120" s="57" t="s">
        <v>327</v>
      </c>
      <c r="B120" s="8" t="s">
        <v>328</v>
      </c>
      <c r="C120" s="9" t="s">
        <v>329</v>
      </c>
      <c r="D120" s="10" t="s">
        <v>19</v>
      </c>
      <c r="E120" s="11">
        <v>1805810.0000000014</v>
      </c>
      <c r="F120" s="11">
        <v>1661000</v>
      </c>
      <c r="G120" s="11">
        <v>1882959.9999999991</v>
      </c>
      <c r="H120" s="11">
        <v>1618560.0000000051</v>
      </c>
      <c r="I120" s="62">
        <v>1288589.9999999965</v>
      </c>
      <c r="J120" s="11"/>
      <c r="K120" s="11"/>
      <c r="L120" s="11"/>
      <c r="M120" s="96"/>
      <c r="N120" s="11"/>
      <c r="O120" s="11"/>
      <c r="P120" s="11"/>
      <c r="Q120" s="12">
        <f t="shared" si="1"/>
        <v>8256920.0000000019</v>
      </c>
    </row>
    <row r="121" spans="1:17" ht="16.5" thickTop="1" thickBot="1">
      <c r="A121" s="26" t="s">
        <v>330</v>
      </c>
      <c r="B121" s="13" t="s">
        <v>331</v>
      </c>
      <c r="C121" s="14" t="s">
        <v>332</v>
      </c>
      <c r="D121" s="15" t="s">
        <v>19</v>
      </c>
      <c r="E121" s="63">
        <v>2194928.1259999997</v>
      </c>
      <c r="F121" s="63">
        <v>984501.83000000007</v>
      </c>
      <c r="G121" s="63">
        <v>1708309.0599999996</v>
      </c>
      <c r="H121" s="63">
        <v>1132461.804</v>
      </c>
      <c r="I121" s="63">
        <v>780223.61399999994</v>
      </c>
      <c r="J121" s="63"/>
      <c r="K121" s="63"/>
      <c r="L121" s="63"/>
      <c r="M121" s="63"/>
      <c r="N121" s="63"/>
      <c r="O121" s="63"/>
      <c r="P121" s="63"/>
      <c r="Q121" s="15">
        <f t="shared" si="1"/>
        <v>6800424.4339999985</v>
      </c>
    </row>
    <row r="122" spans="1:17" ht="16.5" thickTop="1" thickBot="1">
      <c r="A122" s="26" t="s">
        <v>333</v>
      </c>
      <c r="B122" s="13" t="s">
        <v>334</v>
      </c>
      <c r="C122" s="14" t="s">
        <v>335</v>
      </c>
      <c r="D122" s="15" t="s">
        <v>19</v>
      </c>
      <c r="E122" s="63">
        <v>4890586.9089999991</v>
      </c>
      <c r="F122" s="63">
        <v>2430308.2919999994</v>
      </c>
      <c r="G122" s="63">
        <v>3199194.5889999997</v>
      </c>
      <c r="H122" s="63">
        <v>3280098.2060000007</v>
      </c>
      <c r="I122" s="63">
        <v>2655544.1100000008</v>
      </c>
      <c r="J122" s="63"/>
      <c r="K122" s="63"/>
      <c r="L122" s="63"/>
      <c r="M122" s="63"/>
      <c r="N122" s="63"/>
      <c r="O122" s="63"/>
      <c r="P122" s="63"/>
      <c r="Q122" s="15">
        <f t="shared" si="1"/>
        <v>16455732.106000001</v>
      </c>
    </row>
    <row r="123" spans="1:17" ht="16.5" thickTop="1" thickBot="1">
      <c r="A123" s="57" t="s">
        <v>336</v>
      </c>
      <c r="B123" s="8" t="s">
        <v>337</v>
      </c>
      <c r="C123" s="9" t="s">
        <v>338</v>
      </c>
      <c r="D123" s="10" t="s">
        <v>19</v>
      </c>
      <c r="E123" s="11">
        <v>421218.00000000017</v>
      </c>
      <c r="F123" s="11">
        <v>220615.49999999985</v>
      </c>
      <c r="G123" s="11">
        <v>368137.00000000006</v>
      </c>
      <c r="H123" s="11">
        <v>372487.49999999983</v>
      </c>
      <c r="I123" s="11">
        <v>217385.00000000006</v>
      </c>
      <c r="J123" s="11"/>
      <c r="K123" s="11"/>
      <c r="L123" s="11"/>
      <c r="M123" s="96"/>
      <c r="N123" s="11"/>
      <c r="O123" s="11"/>
      <c r="P123" s="11"/>
      <c r="Q123" s="12">
        <f t="shared" si="1"/>
        <v>1599842.9999999998</v>
      </c>
    </row>
    <row r="124" spans="1:17" ht="16.5" thickTop="1" thickBot="1">
      <c r="A124" s="57" t="s">
        <v>339</v>
      </c>
      <c r="B124" s="8" t="s">
        <v>337</v>
      </c>
      <c r="C124" s="9" t="s">
        <v>340</v>
      </c>
      <c r="D124" s="10" t="s">
        <v>19</v>
      </c>
      <c r="E124" s="11">
        <v>277546.5</v>
      </c>
      <c r="F124" s="11">
        <v>176914.5</v>
      </c>
      <c r="G124" s="11">
        <v>306463.49999999994</v>
      </c>
      <c r="H124" s="11">
        <v>281830.50000000006</v>
      </c>
      <c r="I124" s="11">
        <v>162505.00000000003</v>
      </c>
      <c r="J124" s="11"/>
      <c r="K124" s="11"/>
      <c r="L124" s="11"/>
      <c r="M124" s="96"/>
      <c r="N124" s="11"/>
      <c r="O124" s="11"/>
      <c r="P124" s="11"/>
      <c r="Q124" s="12">
        <f t="shared" si="1"/>
        <v>1205260</v>
      </c>
    </row>
    <row r="125" spans="1:17" ht="16.5" thickTop="1" thickBot="1">
      <c r="A125" s="26" t="s">
        <v>341</v>
      </c>
      <c r="B125" s="13" t="s">
        <v>342</v>
      </c>
      <c r="C125" s="14" t="s">
        <v>343</v>
      </c>
      <c r="D125" s="15" t="s">
        <v>19</v>
      </c>
      <c r="E125" s="63">
        <v>6255001.5649999995</v>
      </c>
      <c r="F125" s="63">
        <v>1973638.0760000004</v>
      </c>
      <c r="G125" s="63">
        <v>5156400.0069999993</v>
      </c>
      <c r="H125" s="63">
        <v>3751603.5159999998</v>
      </c>
      <c r="I125" s="63">
        <v>2472536.8490000004</v>
      </c>
      <c r="J125" s="63"/>
      <c r="K125" s="63"/>
      <c r="L125" s="63"/>
      <c r="M125" s="63"/>
      <c r="N125" s="63"/>
      <c r="O125" s="63"/>
      <c r="P125" s="63"/>
      <c r="Q125" s="15">
        <f t="shared" si="1"/>
        <v>19609180.012999997</v>
      </c>
    </row>
    <row r="126" spans="1:17" ht="16.5" thickTop="1" thickBot="1">
      <c r="A126" s="57" t="s">
        <v>344</v>
      </c>
      <c r="B126" s="8" t="s">
        <v>345</v>
      </c>
      <c r="C126" s="9" t="s">
        <v>346</v>
      </c>
      <c r="D126" s="10" t="s">
        <v>19</v>
      </c>
      <c r="E126" s="11">
        <v>1129453.5</v>
      </c>
      <c r="F126" s="11">
        <v>374713.50000000134</v>
      </c>
      <c r="G126" s="61">
        <v>434941.49999999761</v>
      </c>
      <c r="H126" s="61">
        <v>488334.00000000279</v>
      </c>
      <c r="I126" s="61">
        <v>263665.49999999872</v>
      </c>
      <c r="J126" s="61"/>
      <c r="K126" s="61"/>
      <c r="L126" s="61"/>
      <c r="M126" s="61"/>
      <c r="N126" s="61"/>
      <c r="O126" s="61"/>
      <c r="P126" s="61"/>
      <c r="Q126" s="10">
        <f t="shared" si="1"/>
        <v>2691108.0000000005</v>
      </c>
    </row>
    <row r="127" spans="1:17" ht="16.5" thickTop="1" thickBot="1">
      <c r="A127" s="57" t="s">
        <v>347</v>
      </c>
      <c r="B127" s="8" t="s">
        <v>348</v>
      </c>
      <c r="C127" s="9" t="s">
        <v>349</v>
      </c>
      <c r="D127" s="10" t="s">
        <v>19</v>
      </c>
      <c r="E127" s="11">
        <v>535698.69000000134</v>
      </c>
      <c r="F127" s="11">
        <v>457810.03999999911</v>
      </c>
      <c r="G127" s="11">
        <v>385717.1099999994</v>
      </c>
      <c r="H127" s="11">
        <v>457118.13000000268</v>
      </c>
      <c r="I127" s="11">
        <v>567684.19999999925</v>
      </c>
      <c r="J127" s="11"/>
      <c r="K127" s="11"/>
      <c r="L127" s="11"/>
      <c r="M127" s="96"/>
      <c r="N127" s="11"/>
      <c r="O127" s="11"/>
      <c r="P127" s="11"/>
      <c r="Q127" s="12">
        <f t="shared" si="1"/>
        <v>2404028.1700000018</v>
      </c>
    </row>
    <row r="128" spans="1:17" ht="16.5" thickTop="1" thickBot="1">
      <c r="A128" s="57" t="s">
        <v>350</v>
      </c>
      <c r="B128" s="8" t="s">
        <v>351</v>
      </c>
      <c r="C128" s="9" t="s">
        <v>352</v>
      </c>
      <c r="D128" s="10" t="s">
        <v>19</v>
      </c>
      <c r="E128" s="11">
        <v>811554.44240000087</v>
      </c>
      <c r="F128" s="11">
        <v>483668.12039999961</v>
      </c>
      <c r="G128" s="11">
        <v>1046343.9580399997</v>
      </c>
      <c r="H128" s="11">
        <v>1047059.867039999</v>
      </c>
      <c r="I128" s="11">
        <v>721321.27204000228</v>
      </c>
      <c r="J128" s="11"/>
      <c r="K128" s="11"/>
      <c r="L128" s="11"/>
      <c r="M128" s="96"/>
      <c r="N128" s="11"/>
      <c r="O128" s="11"/>
      <c r="P128" s="11"/>
      <c r="Q128" s="12">
        <f t="shared" si="1"/>
        <v>4109947.6599200014</v>
      </c>
    </row>
    <row r="129" spans="1:17" ht="16.5" thickTop="1" thickBot="1">
      <c r="A129" s="57" t="s">
        <v>353</v>
      </c>
      <c r="B129" s="8" t="s">
        <v>354</v>
      </c>
      <c r="C129" s="9" t="s">
        <v>355</v>
      </c>
      <c r="D129" s="10" t="s">
        <v>19</v>
      </c>
      <c r="E129" s="11">
        <v>774303.00000000035</v>
      </c>
      <c r="F129" s="11">
        <v>358263.00000000081</v>
      </c>
      <c r="G129" s="11">
        <v>704219.9999999993</v>
      </c>
      <c r="H129" s="11">
        <v>820055.99999999953</v>
      </c>
      <c r="I129" s="11">
        <v>345101.99999999895</v>
      </c>
      <c r="J129" s="11"/>
      <c r="K129" s="11"/>
      <c r="L129" s="11"/>
      <c r="M129" s="96"/>
      <c r="N129" s="11"/>
      <c r="O129" s="11"/>
      <c r="P129" s="11"/>
      <c r="Q129" s="12">
        <f t="shared" si="1"/>
        <v>3001943.9999999991</v>
      </c>
    </row>
    <row r="130" spans="1:17" ht="16.5" thickTop="1" thickBot="1">
      <c r="A130" s="57" t="s">
        <v>356</v>
      </c>
      <c r="B130" s="8" t="s">
        <v>357</v>
      </c>
      <c r="C130" s="17" t="s">
        <v>358</v>
      </c>
      <c r="D130" s="10" t="s">
        <v>19</v>
      </c>
      <c r="E130" s="11">
        <v>74734.000000000044</v>
      </c>
      <c r="F130" s="11">
        <v>66957.999999999971</v>
      </c>
      <c r="G130" s="11">
        <v>84413.000000000015</v>
      </c>
      <c r="H130" s="11">
        <v>105795.00000000007</v>
      </c>
      <c r="I130" s="11">
        <v>70127.999999999927</v>
      </c>
      <c r="J130" s="11"/>
      <c r="K130" s="11"/>
      <c r="L130" s="11"/>
      <c r="M130" s="96"/>
      <c r="N130" s="11"/>
      <c r="O130" s="11"/>
      <c r="P130" s="11"/>
      <c r="Q130" s="12">
        <f t="shared" si="1"/>
        <v>402028</v>
      </c>
    </row>
    <row r="131" spans="1:17" ht="16.5" thickTop="1" thickBot="1">
      <c r="A131" s="57" t="s">
        <v>359</v>
      </c>
      <c r="B131" s="8" t="s">
        <v>360</v>
      </c>
      <c r="C131" s="9" t="s">
        <v>361</v>
      </c>
      <c r="D131" s="10" t="s">
        <v>19</v>
      </c>
      <c r="E131" s="11">
        <v>1879255.7999999998</v>
      </c>
      <c r="F131" s="11">
        <v>713708.40000000061</v>
      </c>
      <c r="G131" s="11">
        <v>1829198.4000000001</v>
      </c>
      <c r="H131" s="11">
        <v>1868482.7999999991</v>
      </c>
      <c r="I131" s="11">
        <v>998047.20000000007</v>
      </c>
      <c r="J131" s="11"/>
      <c r="K131" s="11"/>
      <c r="L131" s="11"/>
      <c r="M131" s="96"/>
      <c r="N131" s="11"/>
      <c r="O131" s="11"/>
      <c r="P131" s="11"/>
      <c r="Q131" s="12">
        <f t="shared" si="1"/>
        <v>7288692.5999999996</v>
      </c>
    </row>
    <row r="132" spans="1:17" ht="16.5" thickTop="1" thickBot="1">
      <c r="A132" s="26" t="s">
        <v>362</v>
      </c>
      <c r="B132" s="13" t="s">
        <v>363</v>
      </c>
      <c r="C132" s="14" t="s">
        <v>364</v>
      </c>
      <c r="D132" s="15" t="s">
        <v>19</v>
      </c>
      <c r="E132" s="63">
        <v>4975266.1940000001</v>
      </c>
      <c r="F132" s="63">
        <v>2179800.8520000004</v>
      </c>
      <c r="G132" s="63">
        <v>2390311.4439999997</v>
      </c>
      <c r="H132" s="63">
        <v>2437472.6540000001</v>
      </c>
      <c r="I132" s="63">
        <v>2923901.9739999995</v>
      </c>
      <c r="J132" s="63"/>
      <c r="K132" s="63"/>
      <c r="L132" s="63"/>
      <c r="M132" s="63"/>
      <c r="N132" s="63"/>
      <c r="O132" s="63"/>
      <c r="P132" s="63"/>
      <c r="Q132" s="15">
        <f t="shared" ref="Q132:Q195" si="2">SUM(E132:P132)</f>
        <v>14906753.118000001</v>
      </c>
    </row>
    <row r="133" spans="1:17" ht="16.5" thickTop="1" thickBot="1">
      <c r="A133" s="26" t="s">
        <v>365</v>
      </c>
      <c r="B133" s="13" t="s">
        <v>366</v>
      </c>
      <c r="C133" s="14" t="s">
        <v>367</v>
      </c>
      <c r="D133" s="15" t="s">
        <v>19</v>
      </c>
      <c r="E133" s="63">
        <v>830465.45600000024</v>
      </c>
      <c r="F133" s="63">
        <v>436491.30900000007</v>
      </c>
      <c r="G133" s="63">
        <v>1371028.5959999999</v>
      </c>
      <c r="H133" s="63">
        <v>1434009.7619999999</v>
      </c>
      <c r="I133" s="63">
        <v>798237.95900000038</v>
      </c>
      <c r="J133" s="63"/>
      <c r="K133" s="63"/>
      <c r="L133" s="63"/>
      <c r="M133" s="63"/>
      <c r="N133" s="63"/>
      <c r="O133" s="63"/>
      <c r="P133" s="63"/>
      <c r="Q133" s="15">
        <f t="shared" si="2"/>
        <v>4870233.0820000013</v>
      </c>
    </row>
    <row r="134" spans="1:17" ht="16.5" thickTop="1" thickBot="1">
      <c r="A134" s="26" t="s">
        <v>368</v>
      </c>
      <c r="B134" s="13" t="s">
        <v>366</v>
      </c>
      <c r="C134" s="14" t="s">
        <v>369</v>
      </c>
      <c r="D134" s="15" t="s">
        <v>19</v>
      </c>
      <c r="E134" s="63">
        <v>1057542.5390000001</v>
      </c>
      <c r="F134" s="63">
        <v>665543.80599999998</v>
      </c>
      <c r="G134" s="63">
        <v>1711126.2020000007</v>
      </c>
      <c r="H134" s="63">
        <v>2061730.0760000006</v>
      </c>
      <c r="I134" s="63">
        <v>1367616.274</v>
      </c>
      <c r="J134" s="63"/>
      <c r="K134" s="63"/>
      <c r="L134" s="63"/>
      <c r="M134" s="63"/>
      <c r="N134" s="63"/>
      <c r="O134" s="63"/>
      <c r="P134" s="63"/>
      <c r="Q134" s="15">
        <f t="shared" si="2"/>
        <v>6863558.8970000017</v>
      </c>
    </row>
    <row r="135" spans="1:17" ht="16.5" thickTop="1" thickBot="1">
      <c r="A135" s="26" t="s">
        <v>370</v>
      </c>
      <c r="B135" s="13" t="s">
        <v>366</v>
      </c>
      <c r="C135" s="14" t="s">
        <v>371</v>
      </c>
      <c r="D135" s="15" t="s">
        <v>19</v>
      </c>
      <c r="E135" s="63">
        <v>1291705.9169999999</v>
      </c>
      <c r="F135" s="63">
        <v>580771.10199999984</v>
      </c>
      <c r="G135" s="63">
        <v>1697487.9470000002</v>
      </c>
      <c r="H135" s="63">
        <v>1966236.737</v>
      </c>
      <c r="I135" s="63">
        <v>1087148.041</v>
      </c>
      <c r="J135" s="63"/>
      <c r="K135" s="63"/>
      <c r="L135" s="63"/>
      <c r="M135" s="63"/>
      <c r="N135" s="63"/>
      <c r="O135" s="63"/>
      <c r="P135" s="63"/>
      <c r="Q135" s="15">
        <f t="shared" si="2"/>
        <v>6623349.7439999999</v>
      </c>
    </row>
    <row r="136" spans="1:17" ht="16.5" thickTop="1" thickBot="1">
      <c r="A136" s="26" t="s">
        <v>372</v>
      </c>
      <c r="B136" s="13" t="s">
        <v>373</v>
      </c>
      <c r="C136" s="14" t="s">
        <v>679</v>
      </c>
      <c r="D136" s="15" t="s">
        <v>19</v>
      </c>
      <c r="E136" s="63">
        <v>2245312.6269999999</v>
      </c>
      <c r="F136" s="63">
        <v>1074333.9650000001</v>
      </c>
      <c r="G136" s="63">
        <v>1528213.5919999999</v>
      </c>
      <c r="H136" s="63">
        <v>1896574.0460000001</v>
      </c>
      <c r="I136" s="63">
        <v>1070703.9210000003</v>
      </c>
      <c r="J136" s="63"/>
      <c r="K136" s="63"/>
      <c r="L136" s="63"/>
      <c r="M136" s="63"/>
      <c r="N136" s="63"/>
      <c r="O136" s="63"/>
      <c r="P136" s="63"/>
      <c r="Q136" s="15">
        <f t="shared" si="2"/>
        <v>7815138.1510000005</v>
      </c>
    </row>
    <row r="137" spans="1:17" ht="16.5" thickTop="1" thickBot="1">
      <c r="A137" s="57" t="s">
        <v>374</v>
      </c>
      <c r="B137" s="8" t="s">
        <v>373</v>
      </c>
      <c r="C137" s="9" t="s">
        <v>375</v>
      </c>
      <c r="D137" s="10" t="s">
        <v>19</v>
      </c>
      <c r="E137" s="11">
        <v>857602.00000000012</v>
      </c>
      <c r="F137" s="11">
        <v>656657.99999999988</v>
      </c>
      <c r="G137" s="11">
        <v>550973.99999999965</v>
      </c>
      <c r="H137" s="11">
        <v>782956.00000000047</v>
      </c>
      <c r="I137" s="11">
        <v>621256</v>
      </c>
      <c r="J137" s="11"/>
      <c r="K137" s="11"/>
      <c r="L137" s="11"/>
      <c r="M137" s="96"/>
      <c r="N137" s="11"/>
      <c r="O137" s="11"/>
      <c r="P137" s="11"/>
      <c r="Q137" s="12">
        <f t="shared" si="2"/>
        <v>3469446</v>
      </c>
    </row>
    <row r="138" spans="1:17" ht="16.5" thickTop="1" thickBot="1">
      <c r="A138" s="26" t="s">
        <v>376</v>
      </c>
      <c r="B138" s="13" t="s">
        <v>377</v>
      </c>
      <c r="C138" s="14" t="s">
        <v>378</v>
      </c>
      <c r="D138" s="15" t="s">
        <v>19</v>
      </c>
      <c r="E138" s="63">
        <v>1169675.071</v>
      </c>
      <c r="F138" s="63">
        <v>551938.6939999999</v>
      </c>
      <c r="G138" s="63">
        <v>1335640.885</v>
      </c>
      <c r="H138" s="63">
        <v>1287500.9890000001</v>
      </c>
      <c r="I138" s="63">
        <v>821139.8899999999</v>
      </c>
      <c r="J138" s="63"/>
      <c r="K138" s="63"/>
      <c r="L138" s="63"/>
      <c r="M138" s="63"/>
      <c r="N138" s="63"/>
      <c r="O138" s="63"/>
      <c r="P138" s="63"/>
      <c r="Q138" s="15">
        <f t="shared" si="2"/>
        <v>5165895.5290000001</v>
      </c>
    </row>
    <row r="139" spans="1:17" ht="16.5" thickTop="1" thickBot="1">
      <c r="A139" s="26" t="s">
        <v>379</v>
      </c>
      <c r="B139" s="13" t="s">
        <v>380</v>
      </c>
      <c r="C139" s="14" t="s">
        <v>680</v>
      </c>
      <c r="D139" s="15"/>
      <c r="E139" s="63">
        <v>1189096.2759999998</v>
      </c>
      <c r="F139" s="63">
        <v>674415.68599999987</v>
      </c>
      <c r="G139" s="63">
        <v>1634400.4229999995</v>
      </c>
      <c r="H139" s="63">
        <v>1802467.1030000001</v>
      </c>
      <c r="I139" s="63">
        <v>1087263.551</v>
      </c>
      <c r="J139" s="63"/>
      <c r="K139" s="63"/>
      <c r="L139" s="63"/>
      <c r="M139" s="63"/>
      <c r="N139" s="63"/>
      <c r="O139" s="63"/>
      <c r="P139" s="63"/>
      <c r="Q139" s="15">
        <f t="shared" si="2"/>
        <v>6387643.0389999999</v>
      </c>
    </row>
    <row r="140" spans="1:17" ht="16.5" thickTop="1" thickBot="1">
      <c r="A140" s="26" t="s">
        <v>381</v>
      </c>
      <c r="B140" s="13" t="s">
        <v>382</v>
      </c>
      <c r="C140" s="14" t="s">
        <v>383</v>
      </c>
      <c r="D140" s="15" t="s">
        <v>19</v>
      </c>
      <c r="E140" s="63">
        <v>4896493.1560000004</v>
      </c>
      <c r="F140" s="63">
        <v>2265895.0119999996</v>
      </c>
      <c r="G140" s="63">
        <v>3693014.2050000001</v>
      </c>
      <c r="H140" s="63">
        <v>4333803.2880000006</v>
      </c>
      <c r="I140" s="63">
        <v>2234540.1189999995</v>
      </c>
      <c r="J140" s="63"/>
      <c r="K140" s="63"/>
      <c r="L140" s="63"/>
      <c r="M140" s="63"/>
      <c r="N140" s="63"/>
      <c r="O140" s="63"/>
      <c r="P140" s="63"/>
      <c r="Q140" s="15">
        <f t="shared" si="2"/>
        <v>17423745.780000001</v>
      </c>
    </row>
    <row r="141" spans="1:17" ht="16.5" thickTop="1" thickBot="1">
      <c r="A141" s="57" t="s">
        <v>384</v>
      </c>
      <c r="B141" s="8" t="s">
        <v>385</v>
      </c>
      <c r="C141" s="9" t="s">
        <v>386</v>
      </c>
      <c r="D141" s="10" t="s">
        <v>19</v>
      </c>
      <c r="E141" s="11">
        <v>88656.000000000058</v>
      </c>
      <c r="F141" s="11">
        <v>33369.000000000146</v>
      </c>
      <c r="G141" s="11">
        <v>230538</v>
      </c>
      <c r="H141" s="11">
        <v>285231</v>
      </c>
      <c r="I141" s="11">
        <v>154149.00000000012</v>
      </c>
      <c r="J141" s="11"/>
      <c r="K141" s="11"/>
      <c r="L141" s="11"/>
      <c r="M141" s="96"/>
      <c r="N141" s="11"/>
      <c r="O141" s="11"/>
      <c r="P141" s="11"/>
      <c r="Q141" s="12">
        <f t="shared" si="2"/>
        <v>791943.00000000035</v>
      </c>
    </row>
    <row r="142" spans="1:17" ht="16.5" thickTop="1" thickBot="1">
      <c r="A142" s="57" t="s">
        <v>387</v>
      </c>
      <c r="B142" s="8" t="s">
        <v>388</v>
      </c>
      <c r="C142" s="9" t="s">
        <v>389</v>
      </c>
      <c r="D142" s="10" t="s">
        <v>19</v>
      </c>
      <c r="E142" s="11">
        <v>276662.00000000006</v>
      </c>
      <c r="F142" s="11">
        <v>368978.00000000006</v>
      </c>
      <c r="G142" s="11">
        <v>383962</v>
      </c>
      <c r="H142" s="11">
        <v>389023.99999999988</v>
      </c>
      <c r="I142" s="11">
        <v>368813.99999999983</v>
      </c>
      <c r="J142" s="11"/>
      <c r="K142" s="11"/>
      <c r="L142" s="11"/>
      <c r="M142" s="96"/>
      <c r="N142" s="11"/>
      <c r="O142" s="11"/>
      <c r="P142" s="11"/>
      <c r="Q142" s="12">
        <f t="shared" si="2"/>
        <v>1787439.9999999998</v>
      </c>
    </row>
    <row r="143" spans="1:17" ht="16.5" thickTop="1" thickBot="1">
      <c r="A143" s="26" t="s">
        <v>390</v>
      </c>
      <c r="B143" s="13" t="s">
        <v>391</v>
      </c>
      <c r="C143" s="14" t="s">
        <v>681</v>
      </c>
      <c r="D143" s="15" t="s">
        <v>19</v>
      </c>
      <c r="E143" s="63">
        <v>2425701.0419999999</v>
      </c>
      <c r="F143" s="63">
        <v>746035.96899999992</v>
      </c>
      <c r="G143" s="63">
        <v>1558059.7909999995</v>
      </c>
      <c r="H143" s="63">
        <v>803567.70600000001</v>
      </c>
      <c r="I143" s="63">
        <v>828828.02599999984</v>
      </c>
      <c r="J143" s="63"/>
      <c r="K143" s="63"/>
      <c r="L143" s="63"/>
      <c r="M143" s="63"/>
      <c r="N143" s="63"/>
      <c r="O143" s="63"/>
      <c r="P143" s="63"/>
      <c r="Q143" s="15">
        <f t="shared" si="2"/>
        <v>6362192.5339999991</v>
      </c>
    </row>
    <row r="144" spans="1:17" ht="16.5" thickTop="1" thickBot="1">
      <c r="A144" s="57" t="s">
        <v>392</v>
      </c>
      <c r="B144" s="8" t="s">
        <v>393</v>
      </c>
      <c r="C144" s="108" t="s">
        <v>682</v>
      </c>
      <c r="D144" s="10" t="s">
        <v>19</v>
      </c>
      <c r="E144" s="11">
        <v>435020.39999999979</v>
      </c>
      <c r="F144" s="11">
        <v>252016.2</v>
      </c>
      <c r="G144" s="11">
        <v>248137.19999999966</v>
      </c>
      <c r="H144" s="11">
        <v>277434.00000000017</v>
      </c>
      <c r="I144" s="11">
        <v>197636.4000000004</v>
      </c>
      <c r="J144" s="11"/>
      <c r="K144" s="11"/>
      <c r="L144" s="11"/>
      <c r="M144" s="96"/>
      <c r="N144" s="11"/>
      <c r="O144" s="11"/>
      <c r="P144" s="11"/>
      <c r="Q144" s="12">
        <f t="shared" si="2"/>
        <v>1410244.2000000002</v>
      </c>
    </row>
    <row r="145" spans="1:17" ht="16.5" thickTop="1" thickBot="1">
      <c r="A145" s="57" t="s">
        <v>394</v>
      </c>
      <c r="B145" s="8" t="s">
        <v>395</v>
      </c>
      <c r="C145" s="9" t="s">
        <v>396</v>
      </c>
      <c r="D145" s="10" t="s">
        <v>19</v>
      </c>
      <c r="E145" s="11">
        <v>299250.00000000041</v>
      </c>
      <c r="F145" s="11">
        <v>194704.99999999959</v>
      </c>
      <c r="G145" s="11">
        <v>232855.0000000002</v>
      </c>
      <c r="H145" s="11">
        <v>246610.00000000023</v>
      </c>
      <c r="I145" s="11">
        <v>161944.99999999933</v>
      </c>
      <c r="J145" s="11"/>
      <c r="K145" s="11"/>
      <c r="L145" s="11"/>
      <c r="M145" s="96"/>
      <c r="N145" s="11"/>
      <c r="O145" s="11"/>
      <c r="P145" s="11"/>
      <c r="Q145" s="12">
        <f t="shared" si="2"/>
        <v>1135364.9999999998</v>
      </c>
    </row>
    <row r="146" spans="1:17" ht="16.5" thickTop="1" thickBot="1">
      <c r="A146" s="57" t="s">
        <v>397</v>
      </c>
      <c r="B146" s="8" t="s">
        <v>398</v>
      </c>
      <c r="C146" s="9" t="s">
        <v>399</v>
      </c>
      <c r="D146" s="10" t="s">
        <v>19</v>
      </c>
      <c r="E146" s="11">
        <v>219051.99999999991</v>
      </c>
      <c r="F146" s="11">
        <v>94630.000000000116</v>
      </c>
      <c r="G146" s="11">
        <v>278654</v>
      </c>
      <c r="H146" s="11">
        <v>338174</v>
      </c>
      <c r="I146" s="11">
        <v>207675.99999999994</v>
      </c>
      <c r="J146" s="11"/>
      <c r="K146" s="11"/>
      <c r="L146" s="11"/>
      <c r="M146" s="96"/>
      <c r="N146" s="11"/>
      <c r="O146" s="11"/>
      <c r="P146" s="11"/>
      <c r="Q146" s="12">
        <f t="shared" si="2"/>
        <v>1138186</v>
      </c>
    </row>
    <row r="147" spans="1:17" ht="16.5" thickTop="1" thickBot="1">
      <c r="A147" s="57" t="s">
        <v>400</v>
      </c>
      <c r="B147" s="8" t="s">
        <v>401</v>
      </c>
      <c r="C147" s="9" t="s">
        <v>402</v>
      </c>
      <c r="D147" s="10" t="s">
        <v>19</v>
      </c>
      <c r="E147" s="11">
        <v>2711341.4999999949</v>
      </c>
      <c r="F147" s="11">
        <v>792151.50000000221</v>
      </c>
      <c r="G147" s="11">
        <v>2617618.5000000051</v>
      </c>
      <c r="H147" s="11">
        <v>3242221.4999999944</v>
      </c>
      <c r="I147" s="11">
        <v>1399681.4999999988</v>
      </c>
      <c r="J147" s="11"/>
      <c r="K147" s="11"/>
      <c r="L147" s="11"/>
      <c r="M147" s="96"/>
      <c r="N147" s="11"/>
      <c r="O147" s="11"/>
      <c r="P147" s="11"/>
      <c r="Q147" s="12">
        <f t="shared" si="2"/>
        <v>10763014.499999994</v>
      </c>
    </row>
    <row r="148" spans="1:17" ht="16.5" thickTop="1" thickBot="1">
      <c r="A148" s="27" t="s">
        <v>403</v>
      </c>
      <c r="B148" s="18" t="s">
        <v>404</v>
      </c>
      <c r="C148" s="18" t="s">
        <v>405</v>
      </c>
      <c r="D148" s="19" t="s">
        <v>19</v>
      </c>
      <c r="E148" s="66">
        <v>174817.99999999953</v>
      </c>
      <c r="F148" s="66">
        <v>214305.00000000006</v>
      </c>
      <c r="G148" s="66">
        <v>287405.99999999994</v>
      </c>
      <c r="H148" s="66">
        <v>415891.00000000006</v>
      </c>
      <c r="I148" s="66">
        <v>462259.00000000023</v>
      </c>
      <c r="J148" s="66"/>
      <c r="K148" s="66"/>
      <c r="L148" s="66"/>
      <c r="M148" s="66"/>
      <c r="N148" s="66"/>
      <c r="O148" s="66"/>
      <c r="P148" s="66"/>
      <c r="Q148" s="29">
        <f t="shared" si="2"/>
        <v>1554678.9999999998</v>
      </c>
    </row>
    <row r="149" spans="1:17" ht="16.5" thickTop="1" thickBot="1">
      <c r="A149" s="27" t="s">
        <v>406</v>
      </c>
      <c r="B149" s="18" t="s">
        <v>407</v>
      </c>
      <c r="C149" s="18" t="s">
        <v>408</v>
      </c>
      <c r="D149" s="19" t="s">
        <v>19</v>
      </c>
      <c r="E149" s="66">
        <v>171786.99999999959</v>
      </c>
      <c r="F149" s="66">
        <v>211925.00000000064</v>
      </c>
      <c r="G149" s="66">
        <v>286131.99999999983</v>
      </c>
      <c r="H149" s="66">
        <v>416486.00000000035</v>
      </c>
      <c r="I149" s="66">
        <v>449057.00000000047</v>
      </c>
      <c r="J149" s="66"/>
      <c r="K149" s="66"/>
      <c r="L149" s="66"/>
      <c r="M149" s="66"/>
      <c r="N149" s="66"/>
      <c r="O149" s="66"/>
      <c r="P149" s="66"/>
      <c r="Q149" s="29">
        <f t="shared" si="2"/>
        <v>1535387.0000000009</v>
      </c>
    </row>
    <row r="150" spans="1:17" ht="16.5" thickTop="1" thickBot="1">
      <c r="A150" s="27" t="s">
        <v>409</v>
      </c>
      <c r="B150" s="18" t="s">
        <v>410</v>
      </c>
      <c r="C150" s="18" t="s">
        <v>411</v>
      </c>
      <c r="D150" s="19" t="s">
        <v>19</v>
      </c>
      <c r="E150" s="66">
        <v>172535.99999999939</v>
      </c>
      <c r="F150" s="66">
        <v>211736.00000000032</v>
      </c>
      <c r="G150" s="66">
        <v>283639.99999999988</v>
      </c>
      <c r="H150" s="66">
        <v>412188.00000000012</v>
      </c>
      <c r="I150" s="66">
        <v>443449.99999999936</v>
      </c>
      <c r="J150" s="66"/>
      <c r="K150" s="66"/>
      <c r="L150" s="66"/>
      <c r="M150" s="66"/>
      <c r="N150" s="66"/>
      <c r="O150" s="66"/>
      <c r="P150" s="66"/>
      <c r="Q150" s="29">
        <f t="shared" si="2"/>
        <v>1523549.9999999988</v>
      </c>
    </row>
    <row r="151" spans="1:17" ht="16.5" thickTop="1" thickBot="1">
      <c r="A151" s="27" t="s">
        <v>412</v>
      </c>
      <c r="B151" s="18" t="s">
        <v>413</v>
      </c>
      <c r="C151" s="18" t="s">
        <v>414</v>
      </c>
      <c r="D151" s="19" t="s">
        <v>19</v>
      </c>
      <c r="E151" s="66">
        <v>172822.99999999895</v>
      </c>
      <c r="F151" s="66">
        <v>212919.00000000102</v>
      </c>
      <c r="G151" s="66">
        <v>283177.99999999965</v>
      </c>
      <c r="H151" s="66">
        <v>411040.00000000017</v>
      </c>
      <c r="I151" s="66">
        <v>439760.99999999907</v>
      </c>
      <c r="J151" s="66"/>
      <c r="K151" s="66"/>
      <c r="L151" s="66"/>
      <c r="M151" s="66"/>
      <c r="N151" s="66"/>
      <c r="O151" s="66"/>
      <c r="P151" s="66"/>
      <c r="Q151" s="29">
        <f t="shared" si="2"/>
        <v>1519720.9999999988</v>
      </c>
    </row>
    <row r="152" spans="1:17" ht="16.5" thickTop="1" thickBot="1">
      <c r="A152" s="27" t="s">
        <v>415</v>
      </c>
      <c r="B152" s="18" t="s">
        <v>416</v>
      </c>
      <c r="C152" s="18" t="s">
        <v>417</v>
      </c>
      <c r="D152" s="19" t="s">
        <v>19</v>
      </c>
      <c r="E152" s="66">
        <v>174216.00000000102</v>
      </c>
      <c r="F152" s="66">
        <v>214816</v>
      </c>
      <c r="G152" s="66">
        <v>286363.00000000076</v>
      </c>
      <c r="H152" s="66">
        <v>414610.00000000012</v>
      </c>
      <c r="I152" s="66">
        <v>448867.9999999986</v>
      </c>
      <c r="J152" s="66"/>
      <c r="K152" s="66"/>
      <c r="L152" s="66"/>
      <c r="M152" s="66"/>
      <c r="N152" s="66"/>
      <c r="O152" s="66"/>
      <c r="P152" s="66"/>
      <c r="Q152" s="29">
        <f t="shared" si="2"/>
        <v>1538873.0000000005</v>
      </c>
    </row>
    <row r="153" spans="1:17" ht="16.5" thickTop="1" thickBot="1">
      <c r="A153" s="27" t="s">
        <v>418</v>
      </c>
      <c r="B153" s="18" t="s">
        <v>419</v>
      </c>
      <c r="C153" s="18" t="s">
        <v>420</v>
      </c>
      <c r="D153" s="19" t="s">
        <v>19</v>
      </c>
      <c r="E153" s="66">
        <v>183197.00000000035</v>
      </c>
      <c r="F153" s="66">
        <v>217847.00000000067</v>
      </c>
      <c r="G153" s="66">
        <v>285417.99999999919</v>
      </c>
      <c r="H153" s="66">
        <v>408611.00000000035</v>
      </c>
      <c r="I153" s="66">
        <v>424368.00000000017</v>
      </c>
      <c r="J153" s="66"/>
      <c r="K153" s="66"/>
      <c r="L153" s="66"/>
      <c r="M153" s="66"/>
      <c r="N153" s="66"/>
      <c r="O153" s="66"/>
      <c r="P153" s="66"/>
      <c r="Q153" s="29">
        <f t="shared" si="2"/>
        <v>1519441.0000000007</v>
      </c>
    </row>
    <row r="154" spans="1:17" ht="16.5" thickTop="1" thickBot="1">
      <c r="A154" s="57" t="s">
        <v>421</v>
      </c>
      <c r="B154" s="8" t="s">
        <v>422</v>
      </c>
      <c r="C154" s="9" t="s">
        <v>423</v>
      </c>
      <c r="D154" s="10" t="s">
        <v>19</v>
      </c>
      <c r="E154" s="11">
        <v>323773.49999999988</v>
      </c>
      <c r="F154" s="11">
        <v>174592.49999999997</v>
      </c>
      <c r="G154" s="11">
        <v>274236.00000000012</v>
      </c>
      <c r="H154" s="11">
        <v>381811.49999999988</v>
      </c>
      <c r="I154" s="11">
        <v>192419.99999999997</v>
      </c>
      <c r="J154" s="11"/>
      <c r="K154" s="11"/>
      <c r="L154" s="11"/>
      <c r="M154" s="96"/>
      <c r="N154" s="11"/>
      <c r="O154" s="11"/>
      <c r="P154" s="11"/>
      <c r="Q154" s="12">
        <f t="shared" si="2"/>
        <v>1346833.5</v>
      </c>
    </row>
    <row r="155" spans="1:17" ht="16.5" thickTop="1" thickBot="1">
      <c r="A155" s="57" t="s">
        <v>424</v>
      </c>
      <c r="B155" s="8" t="s">
        <v>425</v>
      </c>
      <c r="C155" s="9" t="s">
        <v>426</v>
      </c>
      <c r="D155" s="10" t="s">
        <v>19</v>
      </c>
      <c r="E155" s="11">
        <v>688842.00000000012</v>
      </c>
      <c r="F155" s="11">
        <v>352544.99999999959</v>
      </c>
      <c r="G155" s="11">
        <v>623079.00000000058</v>
      </c>
      <c r="H155" s="11">
        <v>810695.99999999988</v>
      </c>
      <c r="I155" s="11">
        <v>313523.99999999942</v>
      </c>
      <c r="J155" s="11"/>
      <c r="K155" s="11"/>
      <c r="L155" s="11"/>
      <c r="M155" s="96"/>
      <c r="N155" s="11"/>
      <c r="O155" s="11"/>
      <c r="P155" s="11"/>
      <c r="Q155" s="12">
        <f t="shared" si="2"/>
        <v>2788686</v>
      </c>
    </row>
    <row r="156" spans="1:17" ht="16.5" thickTop="1" thickBot="1">
      <c r="A156" s="26" t="s">
        <v>427</v>
      </c>
      <c r="B156" s="13" t="s">
        <v>428</v>
      </c>
      <c r="C156" s="14" t="s">
        <v>683</v>
      </c>
      <c r="D156" s="15" t="s">
        <v>19</v>
      </c>
      <c r="E156" s="63">
        <v>5706160.532999998</v>
      </c>
      <c r="F156" s="63">
        <v>2796912.0479999995</v>
      </c>
      <c r="G156" s="63">
        <v>5445295.5569999991</v>
      </c>
      <c r="H156" s="63">
        <v>3493356.5260000015</v>
      </c>
      <c r="I156" s="63">
        <v>2500175.9869999997</v>
      </c>
      <c r="J156" s="63"/>
      <c r="K156" s="63"/>
      <c r="L156" s="63"/>
      <c r="M156" s="63"/>
      <c r="N156" s="63"/>
      <c r="O156" s="63"/>
      <c r="P156" s="63"/>
      <c r="Q156" s="15">
        <f t="shared" si="2"/>
        <v>19941900.650999997</v>
      </c>
    </row>
    <row r="157" spans="1:17" ht="16.5" thickTop="1" thickBot="1">
      <c r="A157" s="26" t="s">
        <v>429</v>
      </c>
      <c r="B157" s="13" t="s">
        <v>430</v>
      </c>
      <c r="C157" s="14" t="s">
        <v>684</v>
      </c>
      <c r="D157" s="15" t="s">
        <v>19</v>
      </c>
      <c r="E157" s="63">
        <v>1102984.0140000002</v>
      </c>
      <c r="F157" s="63">
        <v>640962.80599999987</v>
      </c>
      <c r="G157" s="63">
        <v>649430.83799999999</v>
      </c>
      <c r="H157" s="63">
        <v>601285.03599999985</v>
      </c>
      <c r="I157" s="63">
        <v>226328.11299999998</v>
      </c>
      <c r="J157" s="63"/>
      <c r="K157" s="63"/>
      <c r="L157" s="63"/>
      <c r="M157" s="63"/>
      <c r="N157" s="63"/>
      <c r="O157" s="63"/>
      <c r="P157" s="63"/>
      <c r="Q157" s="15">
        <f t="shared" si="2"/>
        <v>3220990.8069999996</v>
      </c>
    </row>
    <row r="158" spans="1:17" ht="16.5" thickTop="1" thickBot="1">
      <c r="A158" s="57" t="s">
        <v>431</v>
      </c>
      <c r="B158" s="8" t="s">
        <v>699</v>
      </c>
      <c r="C158" s="9" t="s">
        <v>432</v>
      </c>
      <c r="D158" s="10" t="s">
        <v>19</v>
      </c>
      <c r="E158" s="11">
        <v>110779.92</v>
      </c>
      <c r="F158" s="11">
        <v>63500.279999999984</v>
      </c>
      <c r="G158" s="61">
        <v>116467.32000000002</v>
      </c>
      <c r="H158" s="61">
        <v>173022.72000000003</v>
      </c>
      <c r="I158" s="61">
        <v>144899.15999999995</v>
      </c>
      <c r="J158" s="61"/>
      <c r="K158" s="61"/>
      <c r="L158" s="61"/>
      <c r="M158" s="61"/>
      <c r="N158" s="61"/>
      <c r="O158" s="61"/>
      <c r="P158" s="61"/>
      <c r="Q158" s="68">
        <f t="shared" si="2"/>
        <v>608669.4</v>
      </c>
    </row>
    <row r="159" spans="1:17" ht="16.5" thickTop="1" thickBot="1">
      <c r="A159" s="26" t="s">
        <v>433</v>
      </c>
      <c r="B159" s="13" t="s">
        <v>434</v>
      </c>
      <c r="C159" s="14" t="s">
        <v>435</v>
      </c>
      <c r="D159" s="15" t="s">
        <v>19</v>
      </c>
      <c r="E159" s="63">
        <v>7214614.5659999996</v>
      </c>
      <c r="F159" s="63">
        <v>2601516.9610000001</v>
      </c>
      <c r="G159" s="63">
        <v>4320587.7979999995</v>
      </c>
      <c r="H159" s="63">
        <v>2887618.6019999995</v>
      </c>
      <c r="I159" s="63">
        <v>2631441.1190000004</v>
      </c>
      <c r="J159" s="63"/>
      <c r="K159" s="63"/>
      <c r="L159" s="63"/>
      <c r="M159" s="63"/>
      <c r="N159" s="63"/>
      <c r="O159" s="63"/>
      <c r="P159" s="63"/>
      <c r="Q159" s="15">
        <f t="shared" si="2"/>
        <v>19655779.045999996</v>
      </c>
    </row>
    <row r="160" spans="1:17" ht="16.5" thickTop="1" thickBot="1">
      <c r="A160" s="57" t="s">
        <v>436</v>
      </c>
      <c r="B160" s="8" t="s">
        <v>437</v>
      </c>
      <c r="C160" s="9" t="s">
        <v>438</v>
      </c>
      <c r="D160" s="10" t="s">
        <v>19</v>
      </c>
      <c r="E160" s="11">
        <v>558599.99999999977</v>
      </c>
      <c r="F160" s="11">
        <v>153600.00000000015</v>
      </c>
      <c r="G160" s="11">
        <v>295500</v>
      </c>
      <c r="H160" s="11">
        <v>91500</v>
      </c>
      <c r="I160" s="11">
        <v>148199.99999999994</v>
      </c>
      <c r="J160" s="11"/>
      <c r="K160" s="11"/>
      <c r="L160" s="11"/>
      <c r="M160" s="96"/>
      <c r="N160" s="11"/>
      <c r="O160" s="11"/>
      <c r="P160" s="11"/>
      <c r="Q160" s="12">
        <f t="shared" si="2"/>
        <v>1247400</v>
      </c>
    </row>
    <row r="161" spans="1:17" ht="16.5" thickTop="1" thickBot="1">
      <c r="A161" s="67" t="s">
        <v>439</v>
      </c>
      <c r="B161" s="30" t="s">
        <v>440</v>
      </c>
      <c r="C161" s="28" t="s">
        <v>441</v>
      </c>
      <c r="D161" s="29" t="s">
        <v>19</v>
      </c>
      <c r="E161" s="66">
        <v>185684.99999999994</v>
      </c>
      <c r="F161" s="66">
        <v>226016.99999999983</v>
      </c>
      <c r="G161" s="66">
        <v>312692.9999999993</v>
      </c>
      <c r="H161" s="66">
        <v>441180.00000000122</v>
      </c>
      <c r="I161" s="66">
        <v>475421.99999999913</v>
      </c>
      <c r="J161" s="66"/>
      <c r="K161" s="66"/>
      <c r="L161" s="66"/>
      <c r="M161" s="66"/>
      <c r="N161" s="66"/>
      <c r="O161" s="66"/>
      <c r="P161" s="66"/>
      <c r="Q161" s="29">
        <f t="shared" si="2"/>
        <v>1640996.9999999993</v>
      </c>
    </row>
    <row r="162" spans="1:17" ht="16.5" thickTop="1" thickBot="1">
      <c r="A162" s="57" t="s">
        <v>442</v>
      </c>
      <c r="B162" s="8" t="s">
        <v>443</v>
      </c>
      <c r="C162" s="9" t="s">
        <v>444</v>
      </c>
      <c r="D162" s="10" t="s">
        <v>19</v>
      </c>
      <c r="E162" s="11">
        <v>67090.841999999961</v>
      </c>
      <c r="F162" s="11">
        <v>14181.804000000022</v>
      </c>
      <c r="G162" s="11">
        <v>13454.532000000063</v>
      </c>
      <c r="H162" s="11">
        <v>80727.191999999966</v>
      </c>
      <c r="I162" s="11">
        <v>51636.311999999962</v>
      </c>
      <c r="J162" s="11"/>
      <c r="K162" s="11"/>
      <c r="L162" s="11"/>
      <c r="M162" s="96"/>
      <c r="N162" s="11"/>
      <c r="O162" s="11"/>
      <c r="P162" s="11"/>
      <c r="Q162" s="12">
        <f t="shared" si="2"/>
        <v>227090.68199999997</v>
      </c>
    </row>
    <row r="163" spans="1:17" ht="16.5" thickTop="1" thickBot="1">
      <c r="A163" s="57" t="s">
        <v>445</v>
      </c>
      <c r="B163" s="8" t="s">
        <v>446</v>
      </c>
      <c r="C163" s="9" t="s">
        <v>447</v>
      </c>
      <c r="D163" s="10" t="s">
        <v>19</v>
      </c>
      <c r="E163" s="11">
        <v>926939.99999999965</v>
      </c>
      <c r="F163" s="11">
        <v>331340.00000000012</v>
      </c>
      <c r="G163" s="112">
        <v>453819.99999999948</v>
      </c>
      <c r="H163" s="11">
        <v>702640.00000000012</v>
      </c>
      <c r="I163" s="11">
        <v>142340.00000000038</v>
      </c>
      <c r="J163" s="11"/>
      <c r="K163" s="11"/>
      <c r="L163" s="11"/>
      <c r="M163" s="96"/>
      <c r="N163" s="11"/>
      <c r="O163" s="11"/>
      <c r="P163" s="11"/>
      <c r="Q163" s="12">
        <f t="shared" si="2"/>
        <v>2557080</v>
      </c>
    </row>
    <row r="164" spans="1:17" ht="16.5" thickTop="1" thickBot="1">
      <c r="A164" s="57" t="s">
        <v>448</v>
      </c>
      <c r="B164" s="8" t="s">
        <v>449</v>
      </c>
      <c r="C164" s="9" t="s">
        <v>693</v>
      </c>
      <c r="D164" s="10" t="s">
        <v>19</v>
      </c>
      <c r="E164" s="11">
        <v>112230.00000000001</v>
      </c>
      <c r="F164" s="11">
        <v>64093.999999999935</v>
      </c>
      <c r="G164" s="11">
        <v>85082</v>
      </c>
      <c r="H164" s="11">
        <v>226684</v>
      </c>
      <c r="I164" s="11">
        <v>165898</v>
      </c>
      <c r="J164" s="11"/>
      <c r="K164" s="11"/>
      <c r="L164" s="11"/>
      <c r="M164" s="96"/>
      <c r="N164" s="11"/>
      <c r="O164" s="11"/>
      <c r="P164" s="11"/>
      <c r="Q164" s="12">
        <f t="shared" si="2"/>
        <v>653988</v>
      </c>
    </row>
    <row r="165" spans="1:17" ht="16.5" thickTop="1" thickBot="1">
      <c r="A165" s="57" t="s">
        <v>450</v>
      </c>
      <c r="B165" s="8" t="s">
        <v>451</v>
      </c>
      <c r="C165" s="9" t="s">
        <v>452</v>
      </c>
      <c r="D165" s="10" t="s">
        <v>19</v>
      </c>
      <c r="E165" s="11">
        <v>320054.99999999983</v>
      </c>
      <c r="F165" s="11">
        <v>165390.00000000015</v>
      </c>
      <c r="G165" s="11">
        <v>222892.49999999953</v>
      </c>
      <c r="H165" s="11">
        <v>353985.00000000006</v>
      </c>
      <c r="I165" s="11">
        <v>209752.5</v>
      </c>
      <c r="J165" s="11"/>
      <c r="K165" s="11"/>
      <c r="L165" s="11"/>
      <c r="M165" s="96"/>
      <c r="N165" s="11"/>
      <c r="O165" s="11"/>
      <c r="P165" s="11"/>
      <c r="Q165" s="12">
        <f t="shared" si="2"/>
        <v>1272074.9999999995</v>
      </c>
    </row>
    <row r="166" spans="1:17" ht="16.5" thickTop="1" thickBot="1">
      <c r="A166" s="57" t="s">
        <v>453</v>
      </c>
      <c r="B166" s="8" t="s">
        <v>454</v>
      </c>
      <c r="C166" s="9" t="s">
        <v>455</v>
      </c>
      <c r="D166" s="10" t="s">
        <v>19</v>
      </c>
      <c r="E166" s="11">
        <v>0</v>
      </c>
      <c r="F166" s="11"/>
      <c r="G166" s="11"/>
      <c r="H166" s="11"/>
      <c r="I166" s="11"/>
      <c r="J166" s="11"/>
      <c r="K166" s="11"/>
      <c r="L166" s="11"/>
      <c r="M166" s="96"/>
      <c r="N166" s="11"/>
      <c r="O166" s="11"/>
      <c r="P166" s="11"/>
      <c r="Q166" s="12">
        <f t="shared" si="2"/>
        <v>0</v>
      </c>
    </row>
    <row r="167" spans="1:17" ht="16.5" thickTop="1" thickBot="1">
      <c r="A167" s="57" t="s">
        <v>456</v>
      </c>
      <c r="B167" s="8" t="s">
        <v>457</v>
      </c>
      <c r="C167" s="9" t="s">
        <v>458</v>
      </c>
      <c r="D167" s="10" t="s">
        <v>19</v>
      </c>
      <c r="E167" s="11">
        <v>257806.79999999993</v>
      </c>
      <c r="F167" s="11">
        <v>158524.80000000034</v>
      </c>
      <c r="G167" s="11">
        <v>153374.39999999988</v>
      </c>
      <c r="H167" s="11">
        <v>326608.8</v>
      </c>
      <c r="I167" s="11">
        <v>207375.60000000024</v>
      </c>
      <c r="J167" s="11"/>
      <c r="K167" s="11"/>
      <c r="L167" s="11"/>
      <c r="M167" s="96"/>
      <c r="N167" s="11"/>
      <c r="O167" s="11"/>
      <c r="P167" s="11"/>
      <c r="Q167" s="12">
        <f t="shared" si="2"/>
        <v>1103690.4000000004</v>
      </c>
    </row>
    <row r="168" spans="1:17" ht="16.5" thickTop="1" thickBot="1">
      <c r="A168" s="57" t="s">
        <v>459</v>
      </c>
      <c r="B168" s="8" t="s">
        <v>460</v>
      </c>
      <c r="C168" s="9" t="s">
        <v>461</v>
      </c>
      <c r="D168" s="10" t="s">
        <v>19</v>
      </c>
      <c r="E168" s="11">
        <v>165869.59999999998</v>
      </c>
      <c r="F168" s="11">
        <v>144879.60000000003</v>
      </c>
      <c r="G168" s="11">
        <v>160306.80000000002</v>
      </c>
      <c r="H168" s="11">
        <v>150995.59999999992</v>
      </c>
      <c r="I168" s="11">
        <v>119618.80000000002</v>
      </c>
      <c r="J168" s="11"/>
      <c r="K168" s="11"/>
      <c r="L168" s="11"/>
      <c r="M168" s="96"/>
      <c r="N168" s="11"/>
      <c r="O168" s="11"/>
      <c r="P168" s="11"/>
      <c r="Q168" s="12">
        <f t="shared" si="2"/>
        <v>741670.39999999991</v>
      </c>
    </row>
    <row r="169" spans="1:17" ht="16.5" thickTop="1" thickBot="1">
      <c r="A169" s="57" t="s">
        <v>462</v>
      </c>
      <c r="B169" s="8" t="s">
        <v>463</v>
      </c>
      <c r="C169" s="9" t="s">
        <v>464</v>
      </c>
      <c r="D169" s="10" t="s">
        <v>19</v>
      </c>
      <c r="E169" s="11">
        <v>138016.79999999996</v>
      </c>
      <c r="F169" s="11">
        <v>69647.20000000007</v>
      </c>
      <c r="G169" s="11">
        <v>111638.39999999999</v>
      </c>
      <c r="H169" s="11">
        <v>94238.399999999994</v>
      </c>
      <c r="I169" s="11">
        <v>81611.200000000012</v>
      </c>
      <c r="J169" s="11"/>
      <c r="K169" s="11"/>
      <c r="L169" s="11"/>
      <c r="M169" s="96"/>
      <c r="N169" s="11"/>
      <c r="O169" s="11"/>
      <c r="P169" s="11"/>
      <c r="Q169" s="12">
        <f t="shared" si="2"/>
        <v>495152.00000000006</v>
      </c>
    </row>
    <row r="170" spans="1:17" ht="16.5" thickTop="1" thickBot="1">
      <c r="A170" s="57" t="s">
        <v>465</v>
      </c>
      <c r="B170" s="8" t="s">
        <v>466</v>
      </c>
      <c r="C170" s="9" t="s">
        <v>467</v>
      </c>
      <c r="D170" s="10" t="s">
        <v>19</v>
      </c>
      <c r="E170" s="11">
        <v>1379419.9999999993</v>
      </c>
      <c r="F170" s="11">
        <v>419037.50000000087</v>
      </c>
      <c r="G170" s="112">
        <v>737292.49999999953</v>
      </c>
      <c r="H170" s="11">
        <v>926922.49999999977</v>
      </c>
      <c r="I170" s="11">
        <v>686507.5000000007</v>
      </c>
      <c r="J170" s="11"/>
      <c r="K170" s="11"/>
      <c r="L170" s="11"/>
      <c r="M170" s="96"/>
      <c r="N170" s="11"/>
      <c r="O170" s="11"/>
      <c r="P170" s="11"/>
      <c r="Q170" s="12">
        <f t="shared" si="2"/>
        <v>4149180.0000000009</v>
      </c>
    </row>
    <row r="171" spans="1:17" ht="16.5" thickTop="1" thickBot="1">
      <c r="A171" s="57" t="s">
        <v>468</v>
      </c>
      <c r="B171" s="8" t="s">
        <v>469</v>
      </c>
      <c r="C171" s="9" t="s">
        <v>470</v>
      </c>
      <c r="D171" s="10" t="s">
        <v>19</v>
      </c>
      <c r="E171" s="11">
        <v>1105874.9999999995</v>
      </c>
      <c r="F171" s="11">
        <v>543645.00000000081</v>
      </c>
      <c r="G171" s="11">
        <v>685679.99999999988</v>
      </c>
      <c r="H171" s="11">
        <v>589890.00000000035</v>
      </c>
      <c r="I171" s="11">
        <v>614654.99999999965</v>
      </c>
      <c r="J171" s="11"/>
      <c r="K171" s="11"/>
      <c r="L171" s="11"/>
      <c r="M171" s="96"/>
      <c r="N171" s="11"/>
      <c r="O171" s="11"/>
      <c r="P171" s="11"/>
      <c r="Q171" s="12">
        <f t="shared" si="2"/>
        <v>3539745.0000000005</v>
      </c>
    </row>
    <row r="172" spans="1:17" ht="16.5" thickTop="1" thickBot="1">
      <c r="A172" s="57" t="s">
        <v>471</v>
      </c>
      <c r="B172" s="8" t="s">
        <v>472</v>
      </c>
      <c r="C172" s="9" t="s">
        <v>473</v>
      </c>
      <c r="D172" s="10" t="s">
        <v>19</v>
      </c>
      <c r="E172" s="11">
        <v>147178.49999999997</v>
      </c>
      <c r="F172" s="11">
        <v>66566.500000000015</v>
      </c>
      <c r="G172" s="11">
        <v>216919.50000000012</v>
      </c>
      <c r="H172" s="11">
        <v>165567.49999999983</v>
      </c>
      <c r="I172" s="11">
        <v>109616.50000000003</v>
      </c>
      <c r="J172" s="11"/>
      <c r="K172" s="11"/>
      <c r="L172" s="11"/>
      <c r="M172" s="96"/>
      <c r="N172" s="11"/>
      <c r="O172" s="11"/>
      <c r="P172" s="11"/>
      <c r="Q172" s="12">
        <f t="shared" si="2"/>
        <v>705848.5</v>
      </c>
    </row>
    <row r="173" spans="1:17" ht="16.5" thickTop="1" thickBot="1">
      <c r="A173" s="57" t="s">
        <v>474</v>
      </c>
      <c r="B173" s="8" t="s">
        <v>475</v>
      </c>
      <c r="C173" s="9" t="s">
        <v>476</v>
      </c>
      <c r="D173" s="10" t="s">
        <v>19</v>
      </c>
      <c r="E173" s="11">
        <v>0</v>
      </c>
      <c r="F173" s="11">
        <v>0</v>
      </c>
      <c r="G173" s="11">
        <v>72230.16</v>
      </c>
      <c r="H173" s="11">
        <v>0</v>
      </c>
      <c r="I173" s="11">
        <v>0</v>
      </c>
      <c r="J173" s="11"/>
      <c r="K173" s="11"/>
      <c r="L173" s="11"/>
      <c r="M173" s="96"/>
      <c r="N173" s="11"/>
      <c r="O173" s="11"/>
      <c r="P173" s="11"/>
      <c r="Q173" s="12">
        <f t="shared" si="2"/>
        <v>72230.16</v>
      </c>
    </row>
    <row r="174" spans="1:17" ht="16.5" thickTop="1" thickBot="1">
      <c r="A174" s="26" t="s">
        <v>477</v>
      </c>
      <c r="B174" s="13" t="s">
        <v>478</v>
      </c>
      <c r="C174" s="14" t="s">
        <v>479</v>
      </c>
      <c r="D174" s="15" t="s">
        <v>19</v>
      </c>
      <c r="E174" s="63">
        <v>1419087.3549999997</v>
      </c>
      <c r="F174" s="63">
        <v>709259.6179999999</v>
      </c>
      <c r="G174" s="63">
        <v>1386217.7629999998</v>
      </c>
      <c r="H174" s="63">
        <v>1564686.3909999991</v>
      </c>
      <c r="I174" s="63">
        <v>743441.57499999995</v>
      </c>
      <c r="J174" s="63"/>
      <c r="K174" s="63"/>
      <c r="L174" s="63"/>
      <c r="M174" s="63"/>
      <c r="N174" s="63"/>
      <c r="O174" s="63"/>
      <c r="P174" s="63"/>
      <c r="Q174" s="15">
        <f t="shared" si="2"/>
        <v>5822692.7019999987</v>
      </c>
    </row>
    <row r="175" spans="1:17" ht="16.5" thickTop="1" thickBot="1">
      <c r="A175" s="57" t="s">
        <v>480</v>
      </c>
      <c r="B175" s="8" t="s">
        <v>481</v>
      </c>
      <c r="C175" s="9" t="s">
        <v>482</v>
      </c>
      <c r="D175" s="10" t="s">
        <v>19</v>
      </c>
      <c r="E175" s="11">
        <v>284180.40000000002</v>
      </c>
      <c r="F175" s="11">
        <v>103299.29999999989</v>
      </c>
      <c r="G175" s="11">
        <v>317220.3000000001</v>
      </c>
      <c r="H175" s="11">
        <v>171938.70000000004</v>
      </c>
      <c r="I175" s="11">
        <v>143677.79999999999</v>
      </c>
      <c r="J175" s="11"/>
      <c r="K175" s="11"/>
      <c r="L175" s="11"/>
      <c r="M175" s="96"/>
      <c r="N175" s="11"/>
      <c r="O175" s="11"/>
      <c r="P175" s="11"/>
      <c r="Q175" s="12">
        <f t="shared" si="2"/>
        <v>1020316.5</v>
      </c>
    </row>
    <row r="176" spans="1:17" ht="16.5" thickTop="1" thickBot="1">
      <c r="A176" s="57" t="s">
        <v>483</v>
      </c>
      <c r="B176" s="8" t="s">
        <v>484</v>
      </c>
      <c r="C176" s="9" t="s">
        <v>485</v>
      </c>
      <c r="D176" s="10" t="s">
        <v>19</v>
      </c>
      <c r="E176" s="11">
        <v>965553.75000000035</v>
      </c>
      <c r="F176" s="11">
        <v>534450</v>
      </c>
      <c r="G176" s="11">
        <v>748571.25000000012</v>
      </c>
      <c r="H176" s="11">
        <v>863415.00000000012</v>
      </c>
      <c r="I176" s="11">
        <v>455096.24999999971</v>
      </c>
      <c r="J176" s="11"/>
      <c r="K176" s="11"/>
      <c r="L176" s="11"/>
      <c r="M176" s="96"/>
      <c r="N176" s="11"/>
      <c r="O176" s="11"/>
      <c r="P176" s="11"/>
      <c r="Q176" s="12">
        <f t="shared" si="2"/>
        <v>3567086.25</v>
      </c>
    </row>
    <row r="177" spans="1:17" ht="16.5" thickTop="1" thickBot="1">
      <c r="A177" s="57" t="s">
        <v>486</v>
      </c>
      <c r="B177" s="8" t="s">
        <v>487</v>
      </c>
      <c r="C177" s="9" t="s">
        <v>488</v>
      </c>
      <c r="D177" s="10" t="s">
        <v>19</v>
      </c>
      <c r="E177" s="11">
        <v>746532.50000000081</v>
      </c>
      <c r="F177" s="11">
        <v>415152.49999999924</v>
      </c>
      <c r="G177" s="11">
        <v>535552.50000000012</v>
      </c>
      <c r="H177" s="11">
        <v>686367.50000000105</v>
      </c>
      <c r="I177" s="11">
        <v>335194.99999999994</v>
      </c>
      <c r="J177" s="11"/>
      <c r="K177" s="11"/>
      <c r="L177" s="11"/>
      <c r="M177" s="96"/>
      <c r="N177" s="11"/>
      <c r="O177" s="11"/>
      <c r="P177" s="11"/>
      <c r="Q177" s="12">
        <f t="shared" si="2"/>
        <v>2718800.0000000009</v>
      </c>
    </row>
    <row r="178" spans="1:17" ht="16.5" thickTop="1" thickBot="1">
      <c r="A178" s="57" t="s">
        <v>489</v>
      </c>
      <c r="B178" s="8" t="s">
        <v>490</v>
      </c>
      <c r="C178" s="9" t="s">
        <v>491</v>
      </c>
      <c r="D178" s="10" t="s">
        <v>19</v>
      </c>
      <c r="E178" s="11">
        <v>121200</v>
      </c>
      <c r="F178" s="11">
        <v>32400</v>
      </c>
      <c r="G178" s="11">
        <v>36000</v>
      </c>
      <c r="H178" s="11">
        <v>60000</v>
      </c>
      <c r="I178" s="11">
        <v>19200</v>
      </c>
      <c r="J178" s="11"/>
      <c r="K178" s="11"/>
      <c r="L178" s="11"/>
      <c r="M178" s="96"/>
      <c r="N178" s="11"/>
      <c r="O178" s="11"/>
      <c r="P178" s="11"/>
      <c r="Q178" s="12">
        <f t="shared" si="2"/>
        <v>268800</v>
      </c>
    </row>
    <row r="179" spans="1:17" ht="16.5" thickTop="1" thickBot="1">
      <c r="A179" s="67" t="s">
        <v>492</v>
      </c>
      <c r="B179" s="30" t="s">
        <v>493</v>
      </c>
      <c r="C179" s="28" t="s">
        <v>494</v>
      </c>
      <c r="D179" s="29" t="s">
        <v>19</v>
      </c>
      <c r="E179" s="66">
        <v>211475.60000000012</v>
      </c>
      <c r="F179" s="66">
        <v>230577.19999999981</v>
      </c>
      <c r="G179" s="66">
        <v>304253.60000000009</v>
      </c>
      <c r="H179" s="66">
        <v>323260.00000000012</v>
      </c>
      <c r="I179" s="66">
        <v>368390.39999999991</v>
      </c>
      <c r="J179" s="66"/>
      <c r="K179" s="66"/>
      <c r="L179" s="66"/>
      <c r="M179" s="66"/>
      <c r="N179" s="66"/>
      <c r="O179" s="66"/>
      <c r="P179" s="66"/>
      <c r="Q179" s="29">
        <f t="shared" si="2"/>
        <v>1437956.8</v>
      </c>
    </row>
    <row r="180" spans="1:17" ht="16.5" thickTop="1" thickBot="1">
      <c r="A180" s="57" t="s">
        <v>495</v>
      </c>
      <c r="B180" s="8" t="s">
        <v>496</v>
      </c>
      <c r="C180" s="9" t="s">
        <v>497</v>
      </c>
      <c r="D180" s="10" t="s">
        <v>19</v>
      </c>
      <c r="E180" s="11">
        <v>119923.37999999966</v>
      </c>
      <c r="F180" s="11">
        <v>113222.78999999989</v>
      </c>
      <c r="G180" s="11">
        <v>89289.657000000181</v>
      </c>
      <c r="H180" s="11">
        <v>99288.998999999996</v>
      </c>
      <c r="I180" s="11">
        <v>88774.226999999984</v>
      </c>
      <c r="J180" s="11"/>
      <c r="K180" s="11"/>
      <c r="L180" s="11"/>
      <c r="M180" s="96"/>
      <c r="N180" s="11"/>
      <c r="O180" s="11"/>
      <c r="P180" s="11"/>
      <c r="Q180" s="12">
        <f t="shared" si="2"/>
        <v>510499.05299999972</v>
      </c>
    </row>
    <row r="181" spans="1:17" ht="16.5" thickTop="1" thickBot="1">
      <c r="A181" s="57" t="s">
        <v>498</v>
      </c>
      <c r="B181" s="8" t="s">
        <v>499</v>
      </c>
      <c r="C181" s="9" t="s">
        <v>500</v>
      </c>
      <c r="D181" s="10" t="s">
        <v>19</v>
      </c>
      <c r="E181" s="11">
        <v>981988.70000000007</v>
      </c>
      <c r="F181" s="11">
        <v>406105.6999999999</v>
      </c>
      <c r="G181" s="11">
        <v>523130.30000000016</v>
      </c>
      <c r="H181" s="11">
        <v>671724.89999999979</v>
      </c>
      <c r="I181" s="11">
        <v>431469.50000000064</v>
      </c>
      <c r="J181" s="11"/>
      <c r="K181" s="11"/>
      <c r="L181" s="11"/>
      <c r="M181" s="96"/>
      <c r="N181" s="11"/>
      <c r="O181" s="11"/>
      <c r="P181" s="11"/>
      <c r="Q181" s="12">
        <f t="shared" si="2"/>
        <v>3014419.1000000006</v>
      </c>
    </row>
    <row r="182" spans="1:17" ht="16.5" thickTop="1" thickBot="1">
      <c r="A182" s="57" t="s">
        <v>501</v>
      </c>
      <c r="B182" s="55" t="s">
        <v>502</v>
      </c>
      <c r="C182" s="17" t="s">
        <v>503</v>
      </c>
      <c r="D182" s="10" t="s">
        <v>19</v>
      </c>
      <c r="E182" s="11">
        <v>1277115</v>
      </c>
      <c r="F182" s="11">
        <v>731629.50000000035</v>
      </c>
      <c r="G182" s="11">
        <v>985456.49999999953</v>
      </c>
      <c r="H182" s="11">
        <v>902327.99999999977</v>
      </c>
      <c r="I182" s="11">
        <v>755265.0000000007</v>
      </c>
      <c r="J182" s="11"/>
      <c r="K182" s="11"/>
      <c r="L182" s="11"/>
      <c r="M182" s="96"/>
      <c r="N182" s="11"/>
      <c r="O182" s="11"/>
      <c r="P182" s="11"/>
      <c r="Q182" s="12">
        <f t="shared" si="2"/>
        <v>4651794.0000000009</v>
      </c>
    </row>
    <row r="183" spans="1:17" ht="16.5" thickTop="1" thickBot="1">
      <c r="A183" s="26" t="s">
        <v>504</v>
      </c>
      <c r="B183" s="56" t="s">
        <v>642</v>
      </c>
      <c r="C183" s="14" t="s">
        <v>685</v>
      </c>
      <c r="D183" s="15" t="s">
        <v>19</v>
      </c>
      <c r="E183" s="63">
        <v>2545415.8119999995</v>
      </c>
      <c r="F183" s="63">
        <v>1713247.31</v>
      </c>
      <c r="G183" s="63">
        <v>5453360.4739999995</v>
      </c>
      <c r="H183" s="63">
        <v>7958363.8279999988</v>
      </c>
      <c r="I183" s="63">
        <v>7607074.3960000006</v>
      </c>
      <c r="J183" s="63"/>
      <c r="K183" s="63"/>
      <c r="L183" s="63"/>
      <c r="M183" s="63"/>
      <c r="N183" s="63"/>
      <c r="O183" s="63"/>
      <c r="P183" s="63"/>
      <c r="Q183" s="15">
        <f t="shared" si="2"/>
        <v>25277461.82</v>
      </c>
    </row>
    <row r="184" spans="1:17" ht="16.5" thickTop="1" thickBot="1">
      <c r="A184" s="57" t="s">
        <v>506</v>
      </c>
      <c r="B184" s="8" t="s">
        <v>507</v>
      </c>
      <c r="C184" s="9" t="s">
        <v>508</v>
      </c>
      <c r="D184" s="10" t="s">
        <v>19</v>
      </c>
      <c r="E184" s="11">
        <v>1413525.6</v>
      </c>
      <c r="F184" s="11">
        <v>569406.24000000011</v>
      </c>
      <c r="G184" s="11">
        <v>1445627.5200000003</v>
      </c>
      <c r="H184" s="11">
        <v>1647630.7199999997</v>
      </c>
      <c r="I184" s="11">
        <v>810639.35999999964</v>
      </c>
      <c r="J184" s="11"/>
      <c r="K184" s="11"/>
      <c r="L184" s="11"/>
      <c r="M184" s="96"/>
      <c r="N184" s="11"/>
      <c r="O184" s="11"/>
      <c r="P184" s="11"/>
      <c r="Q184" s="12">
        <f t="shared" si="2"/>
        <v>5886829.4399999995</v>
      </c>
    </row>
    <row r="185" spans="1:17" ht="16.5" thickTop="1" thickBot="1">
      <c r="A185" s="57" t="s">
        <v>509</v>
      </c>
      <c r="B185" s="8" t="s">
        <v>510</v>
      </c>
      <c r="C185" s="9" t="s">
        <v>511</v>
      </c>
      <c r="D185" s="10" t="s">
        <v>19</v>
      </c>
      <c r="E185" s="11">
        <v>695733.99999999988</v>
      </c>
      <c r="F185" s="11">
        <v>476976.00000000012</v>
      </c>
      <c r="G185" s="11">
        <v>233159.99999999985</v>
      </c>
      <c r="H185" s="11">
        <v>319384.00000000023</v>
      </c>
      <c r="I185" s="11">
        <v>280861.99999999965</v>
      </c>
      <c r="J185" s="11"/>
      <c r="K185" s="11"/>
      <c r="L185" s="11"/>
      <c r="M185" s="96"/>
      <c r="N185" s="11"/>
      <c r="O185" s="11"/>
      <c r="P185" s="11"/>
      <c r="Q185" s="12">
        <f t="shared" si="2"/>
        <v>2006115.9999999995</v>
      </c>
    </row>
    <row r="186" spans="1:17" ht="16.5" thickTop="1" thickBot="1">
      <c r="A186" s="67" t="s">
        <v>512</v>
      </c>
      <c r="B186" s="30" t="s">
        <v>513</v>
      </c>
      <c r="C186" s="28" t="s">
        <v>514</v>
      </c>
      <c r="D186" s="29" t="s">
        <v>19</v>
      </c>
      <c r="E186" s="66">
        <v>200322.50000000006</v>
      </c>
      <c r="F186" s="66">
        <v>238419.99999999991</v>
      </c>
      <c r="G186" s="66">
        <v>323767.50000000006</v>
      </c>
      <c r="H186" s="66">
        <v>451009.99999999983</v>
      </c>
      <c r="I186" s="66">
        <v>477662.50000000006</v>
      </c>
      <c r="J186" s="66"/>
      <c r="K186" s="66"/>
      <c r="L186" s="66"/>
      <c r="M186" s="66"/>
      <c r="N186" s="66"/>
      <c r="O186" s="66"/>
      <c r="P186" s="66"/>
      <c r="Q186" s="29">
        <f t="shared" si="2"/>
        <v>1691182.4999999998</v>
      </c>
    </row>
    <row r="187" spans="1:17" ht="16.5" thickTop="1" thickBot="1">
      <c r="A187" s="67" t="s">
        <v>515</v>
      </c>
      <c r="B187" s="30" t="s">
        <v>516</v>
      </c>
      <c r="C187" s="28" t="s">
        <v>517</v>
      </c>
      <c r="D187" s="29" t="s">
        <v>19</v>
      </c>
      <c r="E187" s="66">
        <v>201355</v>
      </c>
      <c r="F187" s="66">
        <v>239644.99999999991</v>
      </c>
      <c r="G187" s="66">
        <v>324800.00000000006</v>
      </c>
      <c r="H187" s="66">
        <v>454719.99999999988</v>
      </c>
      <c r="I187" s="66">
        <v>478555.00000000006</v>
      </c>
      <c r="J187" s="66"/>
      <c r="K187" s="66"/>
      <c r="L187" s="66"/>
      <c r="M187" s="66"/>
      <c r="N187" s="66"/>
      <c r="O187" s="66"/>
      <c r="P187" s="66"/>
      <c r="Q187" s="29">
        <f t="shared" si="2"/>
        <v>1699075</v>
      </c>
    </row>
    <row r="188" spans="1:17" ht="16.5" thickTop="1" thickBot="1">
      <c r="A188" s="57" t="s">
        <v>518</v>
      </c>
      <c r="B188" s="8" t="s">
        <v>519</v>
      </c>
      <c r="C188" s="9" t="s">
        <v>520</v>
      </c>
      <c r="D188" s="10" t="s">
        <v>19</v>
      </c>
      <c r="E188" s="11">
        <v>254931.99999999997</v>
      </c>
      <c r="F188" s="11">
        <v>98812.000000000015</v>
      </c>
      <c r="G188" s="11">
        <v>117405.00000000009</v>
      </c>
      <c r="H188" s="11">
        <v>100541.99999999991</v>
      </c>
      <c r="I188" s="11">
        <v>54908.000000000015</v>
      </c>
      <c r="J188" s="66"/>
      <c r="K188" s="11"/>
      <c r="L188" s="11"/>
      <c r="M188" s="96"/>
      <c r="N188" s="11"/>
      <c r="O188" s="11"/>
      <c r="P188" s="11"/>
      <c r="Q188" s="12">
        <f t="shared" si="2"/>
        <v>626599</v>
      </c>
    </row>
    <row r="189" spans="1:17" ht="16.5" thickTop="1" thickBot="1">
      <c r="A189" s="57" t="s">
        <v>521</v>
      </c>
      <c r="B189" s="8" t="s">
        <v>522</v>
      </c>
      <c r="C189" s="9" t="s">
        <v>523</v>
      </c>
      <c r="D189" s="10" t="s">
        <v>19</v>
      </c>
      <c r="E189" s="11">
        <v>818138.99999999988</v>
      </c>
      <c r="F189" s="11">
        <v>329462</v>
      </c>
      <c r="G189" s="11">
        <v>493710.00000000023</v>
      </c>
      <c r="H189" s="11">
        <v>617281</v>
      </c>
      <c r="I189" s="11">
        <v>289414.99999999977</v>
      </c>
      <c r="J189" s="11"/>
      <c r="K189" s="11"/>
      <c r="L189" s="11"/>
      <c r="M189" s="96"/>
      <c r="N189" s="11"/>
      <c r="O189" s="11"/>
      <c r="P189" s="11"/>
      <c r="Q189" s="12">
        <f t="shared" si="2"/>
        <v>2548007</v>
      </c>
    </row>
    <row r="190" spans="1:17" ht="16.5" thickTop="1" thickBot="1">
      <c r="A190" s="26" t="s">
        <v>524</v>
      </c>
      <c r="B190" s="13" t="s">
        <v>525</v>
      </c>
      <c r="C190" s="14" t="s">
        <v>526</v>
      </c>
      <c r="D190" s="15" t="s">
        <v>19</v>
      </c>
      <c r="E190" s="63">
        <v>9873020.5659999996</v>
      </c>
      <c r="F190" s="63">
        <v>4107445.8760000011</v>
      </c>
      <c r="G190" s="63">
        <v>8373335.7989999996</v>
      </c>
      <c r="H190" s="63">
        <v>7644578.720999999</v>
      </c>
      <c r="I190" s="63">
        <v>5118910.5379999997</v>
      </c>
      <c r="J190" s="63"/>
      <c r="K190" s="63"/>
      <c r="L190" s="63"/>
      <c r="M190" s="63"/>
      <c r="N190" s="63"/>
      <c r="O190" s="63"/>
      <c r="P190" s="63"/>
      <c r="Q190" s="15">
        <f t="shared" si="2"/>
        <v>35117291.5</v>
      </c>
    </row>
    <row r="191" spans="1:17" ht="16.5" thickTop="1" thickBot="1">
      <c r="A191" s="57" t="s">
        <v>527</v>
      </c>
      <c r="B191" s="8" t="s">
        <v>505</v>
      </c>
      <c r="C191" s="9" t="s">
        <v>528</v>
      </c>
      <c r="D191" s="10" t="s">
        <v>19</v>
      </c>
      <c r="E191" s="11">
        <v>423987.99999999994</v>
      </c>
      <c r="F191" s="11">
        <v>371912.00000000006</v>
      </c>
      <c r="G191" s="11">
        <v>486090.00000000012</v>
      </c>
      <c r="H191" s="11">
        <v>461753.99999999988</v>
      </c>
      <c r="I191" s="11">
        <v>302713.99999999994</v>
      </c>
      <c r="J191" s="11"/>
      <c r="K191" s="11"/>
      <c r="L191" s="11"/>
      <c r="M191" s="96"/>
      <c r="N191" s="11"/>
      <c r="O191" s="11"/>
      <c r="P191" s="11"/>
      <c r="Q191" s="12">
        <f t="shared" si="2"/>
        <v>2046458</v>
      </c>
    </row>
    <row r="192" spans="1:17" ht="16.5" thickTop="1" thickBot="1">
      <c r="A192" s="57" t="s">
        <v>529</v>
      </c>
      <c r="B192" s="8" t="s">
        <v>530</v>
      </c>
      <c r="C192" s="9" t="s">
        <v>531</v>
      </c>
      <c r="D192" s="10" t="s">
        <v>19</v>
      </c>
      <c r="E192" s="11">
        <v>300215.99999999994</v>
      </c>
      <c r="F192" s="11">
        <v>244965</v>
      </c>
      <c r="G192" s="11">
        <v>281484.00000000012</v>
      </c>
      <c r="H192" s="11">
        <v>262638</v>
      </c>
      <c r="I192" s="11">
        <v>248567.99999999997</v>
      </c>
      <c r="J192" s="11"/>
      <c r="K192" s="11"/>
      <c r="L192" s="11"/>
      <c r="M192" s="96"/>
      <c r="N192" s="11"/>
      <c r="O192" s="11"/>
      <c r="P192" s="11"/>
      <c r="Q192" s="12">
        <f t="shared" si="2"/>
        <v>1337871</v>
      </c>
    </row>
    <row r="193" spans="1:21" ht="16.5" thickTop="1" thickBot="1">
      <c r="A193" s="57" t="s">
        <v>532</v>
      </c>
      <c r="B193" s="8" t="s">
        <v>533</v>
      </c>
      <c r="C193" s="9" t="s">
        <v>534</v>
      </c>
      <c r="D193" s="10" t="s">
        <v>19</v>
      </c>
      <c r="E193" s="11">
        <v>266118.48000000004</v>
      </c>
      <c r="F193" s="11">
        <v>74986.560000000012</v>
      </c>
      <c r="G193" s="11">
        <v>204126.47999999984</v>
      </c>
      <c r="H193" s="11">
        <v>156675.60000000018</v>
      </c>
      <c r="I193" s="11">
        <v>118961.99999999985</v>
      </c>
      <c r="J193" s="11"/>
      <c r="K193" s="11"/>
      <c r="L193" s="11"/>
      <c r="M193" s="96"/>
      <c r="N193" s="11"/>
      <c r="O193" s="11"/>
      <c r="P193" s="11"/>
      <c r="Q193" s="12">
        <f t="shared" si="2"/>
        <v>820869.12</v>
      </c>
    </row>
    <row r="194" spans="1:21" ht="16.5" thickTop="1" thickBot="1">
      <c r="A194" s="26" t="s">
        <v>535</v>
      </c>
      <c r="B194" s="13" t="s">
        <v>536</v>
      </c>
      <c r="C194" s="14" t="s">
        <v>537</v>
      </c>
      <c r="D194" s="15" t="s">
        <v>19</v>
      </c>
      <c r="E194" s="63">
        <v>2368246.4689999996</v>
      </c>
      <c r="F194" s="63">
        <v>1098931.5319999999</v>
      </c>
      <c r="G194" s="63">
        <v>1330156.307</v>
      </c>
      <c r="H194" s="63">
        <v>1597577.1820000003</v>
      </c>
      <c r="I194" s="63">
        <v>1182568.0959999999</v>
      </c>
      <c r="J194" s="63"/>
      <c r="K194" s="63"/>
      <c r="L194" s="63"/>
      <c r="M194" s="63"/>
      <c r="N194" s="63"/>
      <c r="O194" s="63"/>
      <c r="P194" s="63"/>
      <c r="Q194" s="15">
        <f t="shared" si="2"/>
        <v>7577479.5859999992</v>
      </c>
    </row>
    <row r="195" spans="1:21" ht="16.5" thickTop="1" thickBot="1">
      <c r="A195" s="57" t="s">
        <v>538</v>
      </c>
      <c r="B195" s="8" t="s">
        <v>539</v>
      </c>
      <c r="C195" s="17" t="s">
        <v>540</v>
      </c>
      <c r="D195" s="10" t="s">
        <v>19</v>
      </c>
      <c r="E195" s="11">
        <v>1210092</v>
      </c>
      <c r="F195" s="11">
        <v>866727.99999999965</v>
      </c>
      <c r="G195" s="11">
        <v>1147044.0000000002</v>
      </c>
      <c r="H195" s="11">
        <v>1038023.9999999994</v>
      </c>
      <c r="I195" s="11">
        <v>608524.00000000035</v>
      </c>
      <c r="J195" s="11"/>
      <c r="K195" s="11"/>
      <c r="L195" s="11"/>
      <c r="M195" s="96"/>
      <c r="N195" s="11"/>
      <c r="O195" s="11"/>
      <c r="P195" s="11"/>
      <c r="Q195" s="12">
        <f t="shared" si="2"/>
        <v>4870411.9999999991</v>
      </c>
    </row>
    <row r="196" spans="1:21" ht="16.5" thickTop="1" thickBot="1">
      <c r="A196" s="57" t="s">
        <v>541</v>
      </c>
      <c r="B196" s="8" t="s">
        <v>542</v>
      </c>
      <c r="C196" s="9" t="s">
        <v>543</v>
      </c>
      <c r="D196" s="10" t="s">
        <v>19</v>
      </c>
      <c r="E196" s="11">
        <v>1513002.749999996</v>
      </c>
      <c r="F196" s="11">
        <v>909987.75000000012</v>
      </c>
      <c r="G196" s="11">
        <v>962849.99999999988</v>
      </c>
      <c r="H196" s="11">
        <v>922635</v>
      </c>
      <c r="I196" s="11">
        <v>814364.24999999977</v>
      </c>
      <c r="J196" s="11"/>
      <c r="K196" s="11"/>
      <c r="L196" s="11"/>
      <c r="M196" s="96"/>
      <c r="N196" s="11"/>
      <c r="O196" s="11"/>
      <c r="P196" s="11"/>
      <c r="Q196" s="12">
        <f t="shared" ref="Q196:Q231" si="3">SUM(E196:P196)</f>
        <v>5122839.7499999963</v>
      </c>
    </row>
    <row r="197" spans="1:21" ht="16.5" thickTop="1" thickBot="1">
      <c r="A197" s="57" t="s">
        <v>544</v>
      </c>
      <c r="B197" s="8" t="s">
        <v>545</v>
      </c>
      <c r="C197" s="9" t="s">
        <v>546</v>
      </c>
      <c r="D197" s="10" t="s">
        <v>19</v>
      </c>
      <c r="E197" s="11">
        <v>4843576.5</v>
      </c>
      <c r="F197" s="11">
        <v>2434687.5</v>
      </c>
      <c r="G197" s="11">
        <v>3146829.0000000014</v>
      </c>
      <c r="H197" s="11">
        <v>3007693.4999999995</v>
      </c>
      <c r="I197" s="11">
        <v>2441229</v>
      </c>
      <c r="J197" s="11"/>
      <c r="K197" s="11"/>
      <c r="L197" s="11"/>
      <c r="M197" s="96"/>
      <c r="N197" s="53"/>
      <c r="O197" s="11"/>
      <c r="P197" s="11"/>
      <c r="Q197" s="12">
        <f t="shared" si="3"/>
        <v>15874015.500000002</v>
      </c>
    </row>
    <row r="198" spans="1:21" ht="16.5" thickTop="1" thickBot="1">
      <c r="A198" s="57" t="s">
        <v>547</v>
      </c>
      <c r="B198" s="8" t="s">
        <v>548</v>
      </c>
      <c r="C198" s="9" t="s">
        <v>549</v>
      </c>
      <c r="D198" s="10" t="s">
        <v>19</v>
      </c>
      <c r="E198" s="11">
        <v>968328.00000000023</v>
      </c>
      <c r="F198" s="11">
        <v>386970</v>
      </c>
      <c r="G198" s="11">
        <v>736080</v>
      </c>
      <c r="H198" s="11">
        <v>903617.99999999977</v>
      </c>
      <c r="I198" s="11">
        <v>535986.00000000012</v>
      </c>
      <c r="J198" s="11"/>
      <c r="K198" s="11"/>
      <c r="L198" s="11"/>
      <c r="M198" s="96"/>
      <c r="N198" s="11"/>
      <c r="O198" s="11"/>
      <c r="P198" s="11"/>
      <c r="Q198" s="12">
        <f t="shared" si="3"/>
        <v>3530982</v>
      </c>
    </row>
    <row r="199" spans="1:21" ht="16.5" thickTop="1" thickBot="1">
      <c r="A199" s="57" t="s">
        <v>550</v>
      </c>
      <c r="B199" s="8" t="s">
        <v>551</v>
      </c>
      <c r="C199" s="9" t="s">
        <v>686</v>
      </c>
      <c r="D199" s="10" t="s">
        <v>19</v>
      </c>
      <c r="E199" s="11">
        <v>1202404.0000000002</v>
      </c>
      <c r="F199" s="11">
        <v>494675.99999999965</v>
      </c>
      <c r="G199" s="11">
        <v>586418</v>
      </c>
      <c r="H199" s="11">
        <v>554358.00000000047</v>
      </c>
      <c r="I199" s="11">
        <v>386049.99999999983</v>
      </c>
      <c r="J199" s="11"/>
      <c r="K199" s="11"/>
      <c r="L199" s="11"/>
      <c r="M199" s="96"/>
      <c r="N199" s="11"/>
      <c r="O199" s="11"/>
      <c r="P199" s="11"/>
      <c r="Q199" s="12">
        <f t="shared" si="3"/>
        <v>3223906.0000000005</v>
      </c>
      <c r="U199" s="99"/>
    </row>
    <row r="200" spans="1:21" ht="16.5" thickTop="1" thickBot="1">
      <c r="A200" s="57" t="s">
        <v>552</v>
      </c>
      <c r="B200" s="8" t="s">
        <v>553</v>
      </c>
      <c r="C200" s="9" t="s">
        <v>554</v>
      </c>
      <c r="D200" s="10" t="s">
        <v>19</v>
      </c>
      <c r="E200" s="11">
        <v>566739.99999999977</v>
      </c>
      <c r="F200" s="11">
        <v>257784.00000000012</v>
      </c>
      <c r="G200" s="11">
        <v>395096</v>
      </c>
      <c r="H200" s="11">
        <v>565588.00000000023</v>
      </c>
      <c r="I200" s="11">
        <v>218255.99999999985</v>
      </c>
      <c r="J200" s="11"/>
      <c r="K200" s="11"/>
      <c r="L200" s="11"/>
      <c r="M200" s="96"/>
      <c r="N200" s="11"/>
      <c r="O200" s="11"/>
      <c r="P200" s="11"/>
      <c r="Q200" s="12">
        <f t="shared" si="3"/>
        <v>2003464</v>
      </c>
    </row>
    <row r="201" spans="1:21" ht="16.5" thickTop="1" thickBot="1">
      <c r="A201" s="26" t="s">
        <v>555</v>
      </c>
      <c r="B201" s="13" t="s">
        <v>556</v>
      </c>
      <c r="C201" s="14" t="s">
        <v>557</v>
      </c>
      <c r="D201" s="15" t="s">
        <v>19</v>
      </c>
      <c r="E201" s="63">
        <v>4985752.7460000012</v>
      </c>
      <c r="F201" s="63">
        <v>1961680</v>
      </c>
      <c r="G201" s="63">
        <v>7400230</v>
      </c>
      <c r="H201" s="63">
        <v>9674340.2719999999</v>
      </c>
      <c r="I201" s="63">
        <v>5731616.0379999997</v>
      </c>
      <c r="J201" s="63"/>
      <c r="K201" s="63"/>
      <c r="L201" s="63"/>
      <c r="M201" s="63"/>
      <c r="N201" s="63"/>
      <c r="O201" s="63"/>
      <c r="P201" s="63"/>
      <c r="Q201" s="15">
        <f t="shared" si="3"/>
        <v>29753619.055999998</v>
      </c>
    </row>
    <row r="202" spans="1:21" ht="16.5" thickTop="1" thickBot="1">
      <c r="A202" s="26" t="s">
        <v>558</v>
      </c>
      <c r="B202" s="13" t="s">
        <v>559</v>
      </c>
      <c r="C202" s="14" t="s">
        <v>687</v>
      </c>
      <c r="D202" s="15" t="s">
        <v>19</v>
      </c>
      <c r="E202" s="63">
        <v>5446623.7779999999</v>
      </c>
      <c r="F202" s="63">
        <v>1573783.7220000001</v>
      </c>
      <c r="G202" s="63">
        <v>3440624.7169999997</v>
      </c>
      <c r="H202" s="63">
        <v>2373703.9509999999</v>
      </c>
      <c r="I202" s="63">
        <v>2326246.15</v>
      </c>
      <c r="J202" s="63"/>
      <c r="K202" s="63"/>
      <c r="L202" s="63"/>
      <c r="M202" s="63"/>
      <c r="N202" s="63"/>
      <c r="O202" s="63"/>
      <c r="P202" s="63"/>
      <c r="Q202" s="15">
        <f t="shared" si="3"/>
        <v>15160982.318</v>
      </c>
    </row>
    <row r="203" spans="1:21" ht="16.5" thickTop="1" thickBot="1">
      <c r="A203" s="58" t="s">
        <v>560</v>
      </c>
      <c r="B203" s="12" t="s">
        <v>561</v>
      </c>
      <c r="C203" s="9" t="s">
        <v>562</v>
      </c>
      <c r="D203" s="10" t="s">
        <v>19</v>
      </c>
      <c r="E203" s="11">
        <v>1458245.2499999986</v>
      </c>
      <c r="F203" s="11">
        <v>1321262.2500000012</v>
      </c>
      <c r="G203" s="11">
        <v>1458447.3750000005</v>
      </c>
      <c r="H203" s="11">
        <v>1411150.1249999963</v>
      </c>
      <c r="I203" s="11">
        <v>1458274.1249999979</v>
      </c>
      <c r="J203" s="11"/>
      <c r="K203" s="11"/>
      <c r="L203" s="11"/>
      <c r="M203" s="96"/>
      <c r="N203" s="11"/>
      <c r="O203" s="11"/>
      <c r="P203" s="11"/>
      <c r="Q203" s="12">
        <f t="shared" si="3"/>
        <v>7107379.1249999944</v>
      </c>
    </row>
    <row r="204" spans="1:21" ht="16.5" thickTop="1" thickBot="1">
      <c r="A204" s="57" t="s">
        <v>563</v>
      </c>
      <c r="B204" s="8" t="s">
        <v>564</v>
      </c>
      <c r="C204" s="9" t="s">
        <v>688</v>
      </c>
      <c r="D204" s="10" t="s">
        <v>19</v>
      </c>
      <c r="E204" s="11">
        <v>2210039.9999999991</v>
      </c>
      <c r="F204" s="11">
        <v>833980.00000000105</v>
      </c>
      <c r="G204" s="11">
        <v>1433949.9999999991</v>
      </c>
      <c r="H204" s="11">
        <v>2224039.9999999995</v>
      </c>
      <c r="I204" s="11">
        <v>1378370.0000000002</v>
      </c>
      <c r="J204" s="11"/>
      <c r="K204" s="11"/>
      <c r="L204" s="11"/>
      <c r="M204" s="96"/>
      <c r="N204" s="11"/>
      <c r="O204" s="11"/>
      <c r="P204" s="11"/>
      <c r="Q204" s="12">
        <f t="shared" si="3"/>
        <v>8080379.9999999981</v>
      </c>
    </row>
    <row r="205" spans="1:21" ht="16.5" thickTop="1" thickBot="1">
      <c r="A205" s="57" t="s">
        <v>565</v>
      </c>
      <c r="B205" s="8" t="s">
        <v>566</v>
      </c>
      <c r="C205" s="9" t="s">
        <v>567</v>
      </c>
      <c r="D205" s="10" t="s">
        <v>19</v>
      </c>
      <c r="E205" s="11">
        <v>248850.00000000047</v>
      </c>
      <c r="F205" s="11">
        <v>151725.00000000047</v>
      </c>
      <c r="G205" s="11">
        <v>431024.99999999953</v>
      </c>
      <c r="H205" s="11">
        <v>293475.00000000047</v>
      </c>
      <c r="I205" s="11">
        <v>243599.99999999927</v>
      </c>
      <c r="J205" s="11"/>
      <c r="K205" s="11"/>
      <c r="L205" s="11"/>
      <c r="M205" s="96"/>
      <c r="N205" s="11"/>
      <c r="O205" s="11"/>
      <c r="P205" s="11"/>
      <c r="Q205" s="12">
        <f t="shared" si="3"/>
        <v>1368675.0000000002</v>
      </c>
    </row>
    <row r="206" spans="1:21" ht="16.5" thickTop="1" thickBot="1">
      <c r="A206" s="57" t="s">
        <v>568</v>
      </c>
      <c r="B206" s="8" t="s">
        <v>569</v>
      </c>
      <c r="C206" s="9" t="s">
        <v>570</v>
      </c>
      <c r="D206" s="10" t="s">
        <v>19</v>
      </c>
      <c r="E206" s="11">
        <v>208500.9999999993</v>
      </c>
      <c r="F206" s="11">
        <v>87140.00000000032</v>
      </c>
      <c r="G206" s="11">
        <v>122604.00000000026</v>
      </c>
      <c r="H206" s="11">
        <v>112525.99999999984</v>
      </c>
      <c r="I206" s="11">
        <v>122873.9999999998</v>
      </c>
      <c r="J206" s="11"/>
      <c r="K206" s="11"/>
      <c r="L206" s="11"/>
      <c r="M206" s="96"/>
      <c r="N206" s="11"/>
      <c r="O206" s="11"/>
      <c r="P206" s="11"/>
      <c r="Q206" s="12">
        <f t="shared" si="3"/>
        <v>653644.99999999953</v>
      </c>
    </row>
    <row r="207" spans="1:21" ht="16.5" thickTop="1" thickBot="1">
      <c r="A207" s="67" t="s">
        <v>571</v>
      </c>
      <c r="B207" s="30" t="s">
        <v>572</v>
      </c>
      <c r="C207" s="28" t="s">
        <v>573</v>
      </c>
      <c r="D207" s="29" t="s">
        <v>19</v>
      </c>
      <c r="E207" s="66">
        <v>64211.000000000015</v>
      </c>
      <c r="F207" s="66">
        <v>88129.999999999432</v>
      </c>
      <c r="G207" s="66">
        <v>115577.00000000057</v>
      </c>
      <c r="H207" s="66">
        <v>147475.99999999988</v>
      </c>
      <c r="I207" s="66">
        <v>226814</v>
      </c>
      <c r="J207" s="66"/>
      <c r="K207" s="66"/>
      <c r="L207" s="66"/>
      <c r="M207" s="66"/>
      <c r="N207" s="66"/>
      <c r="O207" s="66"/>
      <c r="P207" s="84"/>
      <c r="Q207" s="29">
        <f t="shared" si="3"/>
        <v>642207.99999999988</v>
      </c>
    </row>
    <row r="208" spans="1:21" ht="16.5" thickTop="1" thickBot="1">
      <c r="A208" s="57" t="s">
        <v>574</v>
      </c>
      <c r="B208" s="8" t="s">
        <v>575</v>
      </c>
      <c r="C208" s="9" t="s">
        <v>576</v>
      </c>
      <c r="D208" s="10" t="s">
        <v>19</v>
      </c>
      <c r="E208" s="11">
        <v>609692.99999999988</v>
      </c>
      <c r="F208" s="11">
        <v>147262.50000000015</v>
      </c>
      <c r="G208" s="11">
        <v>655553.49999999977</v>
      </c>
      <c r="H208" s="11">
        <v>670922</v>
      </c>
      <c r="I208" s="11">
        <v>283864.00000000017</v>
      </c>
      <c r="J208" s="11"/>
      <c r="K208" s="11"/>
      <c r="L208" s="11"/>
      <c r="M208" s="96"/>
      <c r="N208" s="11"/>
      <c r="O208" s="11"/>
      <c r="P208" s="11"/>
      <c r="Q208" s="12">
        <f t="shared" si="3"/>
        <v>2367295</v>
      </c>
    </row>
    <row r="209" spans="1:17" ht="16.5" thickTop="1" thickBot="1">
      <c r="A209" s="57" t="s">
        <v>577</v>
      </c>
      <c r="B209" s="8" t="s">
        <v>578</v>
      </c>
      <c r="C209" s="9" t="s">
        <v>579</v>
      </c>
      <c r="D209" s="10" t="s">
        <v>19</v>
      </c>
      <c r="E209" s="11">
        <v>579228.99999999895</v>
      </c>
      <c r="F209" s="11">
        <v>371356.99999999953</v>
      </c>
      <c r="G209" s="11">
        <v>501147.5000000014</v>
      </c>
      <c r="H209" s="11">
        <v>431059.99999999948</v>
      </c>
      <c r="I209" s="11">
        <v>333508.00000000163</v>
      </c>
      <c r="J209" s="11"/>
      <c r="K209" s="11"/>
      <c r="L209" s="11"/>
      <c r="M209" s="96"/>
      <c r="N209" s="11"/>
      <c r="O209" s="11"/>
      <c r="P209" s="11"/>
      <c r="Q209" s="12">
        <f t="shared" si="3"/>
        <v>2216301.5000000009</v>
      </c>
    </row>
    <row r="210" spans="1:17" ht="16.5" thickTop="1" thickBot="1">
      <c r="A210" s="57" t="s">
        <v>580</v>
      </c>
      <c r="B210" s="8" t="s">
        <v>581</v>
      </c>
      <c r="C210" s="9" t="s">
        <v>582</v>
      </c>
      <c r="D210" s="10" t="s">
        <v>19</v>
      </c>
      <c r="E210" s="11">
        <v>479276.00000000052</v>
      </c>
      <c r="F210" s="11">
        <v>242521.99999999971</v>
      </c>
      <c r="G210" s="11">
        <v>363790.00000000017</v>
      </c>
      <c r="H210" s="11">
        <v>318191.9999999993</v>
      </c>
      <c r="I210" s="11">
        <v>197330.00000000038</v>
      </c>
      <c r="J210" s="11"/>
      <c r="K210" s="11"/>
      <c r="L210" s="11"/>
      <c r="M210" s="96"/>
      <c r="N210" s="11"/>
      <c r="O210" s="11"/>
      <c r="P210" s="11"/>
      <c r="Q210" s="12">
        <f t="shared" si="3"/>
        <v>1601110.0000000002</v>
      </c>
    </row>
    <row r="211" spans="1:17" ht="16.5" thickTop="1" thickBot="1">
      <c r="A211" s="57" t="s">
        <v>583</v>
      </c>
      <c r="B211" s="8" t="s">
        <v>584</v>
      </c>
      <c r="C211" s="9" t="s">
        <v>585</v>
      </c>
      <c r="D211" s="10" t="s">
        <v>19</v>
      </c>
      <c r="E211" s="11">
        <v>943952.36017999868</v>
      </c>
      <c r="F211" s="11">
        <v>638737.93342000165</v>
      </c>
      <c r="G211" s="11">
        <v>978315.98317999719</v>
      </c>
      <c r="H211" s="11">
        <v>1213821.3461400017</v>
      </c>
      <c r="I211" s="11">
        <v>1087166.849939998</v>
      </c>
      <c r="J211" s="11"/>
      <c r="K211" s="11"/>
      <c r="L211" s="11"/>
      <c r="M211" s="96"/>
      <c r="N211" s="11"/>
      <c r="O211" s="11"/>
      <c r="P211" s="11"/>
      <c r="Q211" s="12">
        <f t="shared" si="3"/>
        <v>4861994.4728599973</v>
      </c>
    </row>
    <row r="212" spans="1:17" ht="16.5" thickTop="1" thickBot="1">
      <c r="A212" s="57" t="s">
        <v>586</v>
      </c>
      <c r="B212" s="8" t="s">
        <v>587</v>
      </c>
      <c r="C212" s="9" t="s">
        <v>588</v>
      </c>
      <c r="D212" s="10" t="s">
        <v>19</v>
      </c>
      <c r="E212" s="11">
        <v>1413205.4999999995</v>
      </c>
      <c r="F212" s="11">
        <v>827641.49999999977</v>
      </c>
      <c r="G212" s="11">
        <v>1741614.0000000005</v>
      </c>
      <c r="H212" s="11">
        <v>1773114.0000000005</v>
      </c>
      <c r="I212" s="11">
        <v>1071965.9999999998</v>
      </c>
      <c r="J212" s="11"/>
      <c r="K212" s="11"/>
      <c r="L212" s="11"/>
      <c r="M212" s="96"/>
      <c r="N212" s="11"/>
      <c r="O212" s="11"/>
      <c r="P212" s="11"/>
      <c r="Q212" s="12">
        <f t="shared" si="3"/>
        <v>6827541</v>
      </c>
    </row>
    <row r="213" spans="1:17" ht="16.5" thickTop="1" thickBot="1">
      <c r="A213" s="57" t="s">
        <v>589</v>
      </c>
      <c r="B213" s="8" t="s">
        <v>590</v>
      </c>
      <c r="C213" s="9" t="s">
        <v>591</v>
      </c>
      <c r="D213" s="10" t="s">
        <v>19</v>
      </c>
      <c r="E213" s="11">
        <v>219418.80000000005</v>
      </c>
      <c r="F213" s="11">
        <v>132873.59999999995</v>
      </c>
      <c r="G213" s="11">
        <v>114598.79999999989</v>
      </c>
      <c r="H213" s="11">
        <v>113884.79999999999</v>
      </c>
      <c r="I213" s="11">
        <v>68847.600000000064</v>
      </c>
      <c r="J213" s="11"/>
      <c r="K213" s="11"/>
      <c r="L213" s="11"/>
      <c r="M213" s="96"/>
      <c r="N213" s="11"/>
      <c r="O213" s="11"/>
      <c r="P213" s="11"/>
      <c r="Q213" s="12">
        <f t="shared" si="3"/>
        <v>649623.6</v>
      </c>
    </row>
    <row r="214" spans="1:17" ht="16.5" thickTop="1" thickBot="1">
      <c r="A214" s="57" t="s">
        <v>592</v>
      </c>
      <c r="B214" s="8" t="s">
        <v>593</v>
      </c>
      <c r="C214" s="9" t="s">
        <v>594</v>
      </c>
      <c r="D214" s="10" t="s">
        <v>19</v>
      </c>
      <c r="E214" s="11">
        <v>225776</v>
      </c>
      <c r="F214" s="11">
        <v>1831.9999999999936</v>
      </c>
      <c r="G214" s="11">
        <v>29899.999999999978</v>
      </c>
      <c r="H214" s="11">
        <v>0</v>
      </c>
      <c r="I214" s="11"/>
      <c r="J214" s="11"/>
      <c r="K214" s="11"/>
      <c r="L214" s="11"/>
      <c r="M214" s="96"/>
      <c r="N214" s="11"/>
      <c r="O214" s="11"/>
      <c r="P214" s="11"/>
      <c r="Q214" s="12">
        <f t="shared" si="3"/>
        <v>257507.99999999997</v>
      </c>
    </row>
    <row r="215" spans="1:17" ht="16.5" thickTop="1" thickBot="1">
      <c r="A215" s="57" t="s">
        <v>595</v>
      </c>
      <c r="B215" s="8" t="s">
        <v>596</v>
      </c>
      <c r="C215" s="9" t="s">
        <v>597</v>
      </c>
      <c r="D215" s="10" t="s">
        <v>19</v>
      </c>
      <c r="E215" s="11">
        <v>1561051.9999999998</v>
      </c>
      <c r="F215" s="11">
        <v>1085600.0000000021</v>
      </c>
      <c r="G215" s="11">
        <v>975931.99999999709</v>
      </c>
      <c r="H215" s="11">
        <v>1047900.0000000014</v>
      </c>
      <c r="I215" s="11">
        <v>987903.9999999986</v>
      </c>
      <c r="J215" s="11"/>
      <c r="K215" s="11"/>
      <c r="L215" s="11"/>
      <c r="M215" s="96"/>
      <c r="N215" s="11"/>
      <c r="O215" s="11"/>
      <c r="P215" s="11"/>
      <c r="Q215" s="12">
        <f t="shared" si="3"/>
        <v>5658387.9999999981</v>
      </c>
    </row>
    <row r="216" spans="1:17" ht="16.5" thickTop="1" thickBot="1">
      <c r="A216" s="57" t="s">
        <v>598</v>
      </c>
      <c r="B216" s="8" t="s">
        <v>581</v>
      </c>
      <c r="C216" s="9" t="s">
        <v>599</v>
      </c>
      <c r="D216" s="10" t="s">
        <v>19</v>
      </c>
      <c r="E216" s="11">
        <v>711879</v>
      </c>
      <c r="F216" s="11">
        <v>432789.00000000076</v>
      </c>
      <c r="G216" s="11">
        <v>582266.99999999953</v>
      </c>
      <c r="H216" s="11">
        <v>531982.49999999988</v>
      </c>
      <c r="I216" s="11">
        <v>389749.5</v>
      </c>
      <c r="J216" s="11"/>
      <c r="K216" s="11"/>
      <c r="L216" s="11"/>
      <c r="M216" s="96"/>
      <c r="N216" s="11"/>
      <c r="O216" s="11"/>
      <c r="P216" s="11"/>
      <c r="Q216" s="12">
        <f t="shared" si="3"/>
        <v>2648667</v>
      </c>
    </row>
    <row r="217" spans="1:17" ht="16.5" thickTop="1" thickBot="1">
      <c r="A217" s="57" t="s">
        <v>600</v>
      </c>
      <c r="B217" s="8" t="s">
        <v>581</v>
      </c>
      <c r="C217" s="9" t="s">
        <v>601</v>
      </c>
      <c r="D217" s="10" t="s">
        <v>19</v>
      </c>
      <c r="E217" s="11">
        <v>431728.50000000081</v>
      </c>
      <c r="F217" s="11">
        <v>76775.999999998923</v>
      </c>
      <c r="G217" s="11">
        <v>338772.00000000012</v>
      </c>
      <c r="H217" s="11">
        <v>81994.500000000873</v>
      </c>
      <c r="I217" s="11">
        <v>357.00000000000267</v>
      </c>
      <c r="J217" s="11"/>
      <c r="K217" s="11"/>
      <c r="L217" s="11"/>
      <c r="M217" s="96"/>
      <c r="N217" s="11"/>
      <c r="O217" s="11"/>
      <c r="P217" s="11"/>
      <c r="Q217" s="12">
        <f t="shared" si="3"/>
        <v>929628.0000000007</v>
      </c>
    </row>
    <row r="218" spans="1:17" ht="16.5" thickTop="1" thickBot="1">
      <c r="A218" s="57" t="s">
        <v>602</v>
      </c>
      <c r="B218" s="8" t="s">
        <v>603</v>
      </c>
      <c r="C218" s="9" t="s">
        <v>604</v>
      </c>
      <c r="D218" s="10" t="s">
        <v>19</v>
      </c>
      <c r="E218" s="11">
        <v>0</v>
      </c>
      <c r="F218" s="11"/>
      <c r="G218" s="11"/>
      <c r="H218" s="11"/>
      <c r="I218" s="11"/>
      <c r="J218" s="11"/>
      <c r="K218" s="11"/>
      <c r="L218" s="11"/>
      <c r="M218" s="96"/>
      <c r="N218" s="11"/>
      <c r="O218" s="11"/>
      <c r="P218" s="11"/>
      <c r="Q218" s="12">
        <f t="shared" si="3"/>
        <v>0</v>
      </c>
    </row>
    <row r="219" spans="1:17" ht="16.5" thickTop="1" thickBot="1">
      <c r="A219" s="67" t="s">
        <v>605</v>
      </c>
      <c r="B219" s="30" t="s">
        <v>606</v>
      </c>
      <c r="C219" s="28" t="s">
        <v>607</v>
      </c>
      <c r="D219" s="29" t="s">
        <v>19</v>
      </c>
      <c r="E219" s="66">
        <v>222129.60000000062</v>
      </c>
      <c r="F219" s="66">
        <v>231348.59999999939</v>
      </c>
      <c r="G219" s="66">
        <v>304143.00000000081</v>
      </c>
      <c r="H219" s="66">
        <v>329607.59999999934</v>
      </c>
      <c r="I219" s="66">
        <v>369024.60000000021</v>
      </c>
      <c r="J219" s="66"/>
      <c r="K219" s="66"/>
      <c r="L219" s="66"/>
      <c r="M219" s="66"/>
      <c r="N219" s="66"/>
      <c r="O219" s="66"/>
      <c r="P219" s="66"/>
      <c r="Q219" s="29">
        <f t="shared" si="3"/>
        <v>1456253.4000000004</v>
      </c>
    </row>
    <row r="220" spans="1:17" ht="16.5" thickTop="1" thickBot="1">
      <c r="A220" s="67" t="s">
        <v>608</v>
      </c>
      <c r="B220" s="30" t="s">
        <v>609</v>
      </c>
      <c r="C220" s="28" t="s">
        <v>610</v>
      </c>
      <c r="D220" s="29" t="s">
        <v>19</v>
      </c>
      <c r="E220" s="66">
        <v>216203.39999999941</v>
      </c>
      <c r="F220" s="66">
        <v>228114.60000000044</v>
      </c>
      <c r="G220" s="66">
        <v>300795.59999999974</v>
      </c>
      <c r="H220" s="66">
        <v>328582.80000000063</v>
      </c>
      <c r="I220" s="66">
        <v>368575.19999999943</v>
      </c>
      <c r="J220" s="66"/>
      <c r="K220" s="66"/>
      <c r="L220" s="66"/>
      <c r="M220" s="66"/>
      <c r="N220" s="66"/>
      <c r="O220" s="66"/>
      <c r="P220" s="66"/>
      <c r="Q220" s="29">
        <f t="shared" si="3"/>
        <v>1442271.5999999999</v>
      </c>
    </row>
    <row r="221" spans="1:17" ht="16.5" thickTop="1" thickBot="1">
      <c r="A221" s="67" t="s">
        <v>611</v>
      </c>
      <c r="B221" s="30" t="s">
        <v>612</v>
      </c>
      <c r="C221" s="28" t="s">
        <v>613</v>
      </c>
      <c r="D221" s="29" t="s">
        <v>19</v>
      </c>
      <c r="E221" s="66">
        <v>220962.00000000052</v>
      </c>
      <c r="F221" s="66">
        <v>233263.79999999996</v>
      </c>
      <c r="G221" s="66">
        <v>306696.59999999963</v>
      </c>
      <c r="H221" s="66">
        <v>331770.60000000068</v>
      </c>
      <c r="I221" s="66">
        <v>373253.99999999953</v>
      </c>
      <c r="J221" s="66"/>
      <c r="K221" s="66"/>
      <c r="L221" s="66"/>
      <c r="M221" s="66"/>
      <c r="N221" s="66"/>
      <c r="O221" s="66"/>
      <c r="P221" s="66"/>
      <c r="Q221" s="29">
        <f t="shared" si="3"/>
        <v>1465947.0000000005</v>
      </c>
    </row>
    <row r="222" spans="1:17" ht="16.5" thickTop="1" thickBot="1">
      <c r="A222" s="67" t="s">
        <v>614</v>
      </c>
      <c r="B222" s="30" t="s">
        <v>615</v>
      </c>
      <c r="C222" s="28" t="s">
        <v>616</v>
      </c>
      <c r="D222" s="29" t="s">
        <v>19</v>
      </c>
      <c r="E222" s="66">
        <v>209722.79999999987</v>
      </c>
      <c r="F222" s="66">
        <v>228110.39999999956</v>
      </c>
      <c r="G222" s="66">
        <v>303286.20000000007</v>
      </c>
      <c r="H222" s="66">
        <v>328078.80000000016</v>
      </c>
      <c r="I222" s="66">
        <v>370246.8</v>
      </c>
      <c r="J222" s="66"/>
      <c r="K222" s="66"/>
      <c r="L222" s="66"/>
      <c r="M222" s="66"/>
      <c r="N222" s="66"/>
      <c r="O222" s="66"/>
      <c r="P222" s="66"/>
      <c r="Q222" s="29">
        <f t="shared" si="3"/>
        <v>1439444.9999999998</v>
      </c>
    </row>
    <row r="223" spans="1:17" ht="16.5" thickTop="1" thickBot="1">
      <c r="A223" s="67" t="s">
        <v>617</v>
      </c>
      <c r="B223" s="30" t="s">
        <v>618</v>
      </c>
      <c r="C223" s="28" t="s">
        <v>619</v>
      </c>
      <c r="D223" s="29" t="s">
        <v>19</v>
      </c>
      <c r="E223" s="66">
        <v>276671.49999999994</v>
      </c>
      <c r="F223" s="66">
        <v>289618.00000000017</v>
      </c>
      <c r="G223" s="66">
        <v>386130.50000000111</v>
      </c>
      <c r="H223" s="66">
        <v>420846.99999999907</v>
      </c>
      <c r="I223" s="66">
        <v>475212.50000000029</v>
      </c>
      <c r="J223" s="66"/>
      <c r="K223" s="66"/>
      <c r="L223" s="66"/>
      <c r="M223" s="66"/>
      <c r="N223" s="66"/>
      <c r="O223" s="66"/>
      <c r="P223" s="66"/>
      <c r="Q223" s="29">
        <f t="shared" si="3"/>
        <v>1848479.5000000005</v>
      </c>
    </row>
    <row r="224" spans="1:17" ht="16.5" thickTop="1" thickBot="1">
      <c r="A224" s="67" t="s">
        <v>620</v>
      </c>
      <c r="B224" s="30" t="s">
        <v>621</v>
      </c>
      <c r="C224" s="28" t="s">
        <v>622</v>
      </c>
      <c r="D224" s="29" t="s">
        <v>19</v>
      </c>
      <c r="E224" s="66">
        <v>259493.50000000026</v>
      </c>
      <c r="F224" s="66">
        <v>281434.99999999948</v>
      </c>
      <c r="G224" s="66">
        <v>381461.50000000012</v>
      </c>
      <c r="H224" s="66">
        <v>415729.99999999913</v>
      </c>
      <c r="I224" s="66">
        <v>469850.49999999977</v>
      </c>
      <c r="J224" s="66"/>
      <c r="K224" s="66"/>
      <c r="L224" s="66"/>
      <c r="M224" s="66"/>
      <c r="N224" s="66"/>
      <c r="O224" s="66"/>
      <c r="P224" s="66"/>
      <c r="Q224" s="29">
        <f t="shared" si="3"/>
        <v>1807970.4999999988</v>
      </c>
    </row>
    <row r="225" spans="1:17" ht="16.5" thickTop="1" thickBot="1">
      <c r="A225" s="57" t="s">
        <v>623</v>
      </c>
      <c r="B225" s="8" t="s">
        <v>624</v>
      </c>
      <c r="C225" s="9" t="s">
        <v>625</v>
      </c>
      <c r="D225" s="10" t="s">
        <v>19</v>
      </c>
      <c r="E225" s="11">
        <v>554666.39999999979</v>
      </c>
      <c r="F225" s="11">
        <v>224384.40000000023</v>
      </c>
      <c r="G225" s="11">
        <v>511793.99999999988</v>
      </c>
      <c r="H225" s="11">
        <v>354646.8000000004</v>
      </c>
      <c r="I225" s="11">
        <v>203288.4</v>
      </c>
      <c r="J225" s="11"/>
      <c r="K225" s="11"/>
      <c r="L225" s="11"/>
      <c r="M225" s="96"/>
      <c r="N225" s="11"/>
      <c r="O225" s="11"/>
      <c r="P225" s="11"/>
      <c r="Q225" s="12">
        <f t="shared" si="3"/>
        <v>1848780</v>
      </c>
    </row>
    <row r="226" spans="1:17" ht="16.5" thickTop="1" thickBot="1">
      <c r="A226" s="57" t="s">
        <v>626</v>
      </c>
      <c r="B226" s="8" t="s">
        <v>627</v>
      </c>
      <c r="C226" s="9" t="s">
        <v>628</v>
      </c>
      <c r="D226" s="10" t="s">
        <v>19</v>
      </c>
      <c r="E226" s="11">
        <v>168374.00000000003</v>
      </c>
      <c r="F226" s="11">
        <v>94722.999999999956</v>
      </c>
      <c r="G226" s="11">
        <v>100496.00000000009</v>
      </c>
      <c r="H226" s="11">
        <v>88790.999999999942</v>
      </c>
      <c r="I226" s="11">
        <v>62921.000000000051</v>
      </c>
      <c r="J226" s="11"/>
      <c r="K226" s="11"/>
      <c r="L226" s="11"/>
      <c r="M226" s="96"/>
      <c r="N226" s="11"/>
      <c r="O226" s="11"/>
      <c r="P226" s="11"/>
      <c r="Q226" s="12">
        <f t="shared" si="3"/>
        <v>515305.00000000012</v>
      </c>
    </row>
    <row r="227" spans="1:17" ht="16.5" thickTop="1" thickBot="1">
      <c r="A227" s="67" t="s">
        <v>629</v>
      </c>
      <c r="B227" s="30" t="s">
        <v>630</v>
      </c>
      <c r="C227" s="28" t="s">
        <v>631</v>
      </c>
      <c r="D227" s="29" t="s">
        <v>19</v>
      </c>
      <c r="E227" s="66">
        <v>181859.99999999994</v>
      </c>
      <c r="F227" s="66">
        <v>233703.74999999977</v>
      </c>
      <c r="G227" s="66">
        <v>317073.75000000017</v>
      </c>
      <c r="H227" s="66">
        <v>490717.49999999971</v>
      </c>
      <c r="I227" s="66">
        <v>535106.25000000047</v>
      </c>
      <c r="J227" s="66"/>
      <c r="K227" s="66"/>
      <c r="L227" s="66"/>
      <c r="M227" s="66"/>
      <c r="N227" s="66"/>
      <c r="O227" s="66"/>
      <c r="P227" s="66"/>
      <c r="Q227" s="29">
        <f t="shared" si="3"/>
        <v>1758461.25</v>
      </c>
    </row>
    <row r="228" spans="1:17" ht="16.5" thickTop="1" thickBot="1">
      <c r="A228" s="57" t="s">
        <v>632</v>
      </c>
      <c r="B228" s="8" t="s">
        <v>633</v>
      </c>
      <c r="C228" s="9" t="s">
        <v>634</v>
      </c>
      <c r="D228" s="10" t="s">
        <v>19</v>
      </c>
      <c r="E228" s="11">
        <v>49184.399999999958</v>
      </c>
      <c r="F228" s="11">
        <v>24132.000000000015</v>
      </c>
      <c r="G228" s="11">
        <v>32882.399999999987</v>
      </c>
      <c r="H228" s="11">
        <v>27492.000000000029</v>
      </c>
      <c r="I228" s="11">
        <v>4379.9999999999727</v>
      </c>
      <c r="J228" s="11"/>
      <c r="K228" s="11"/>
      <c r="L228" s="11"/>
      <c r="M228" s="96"/>
      <c r="N228" s="11"/>
      <c r="O228" s="11"/>
      <c r="P228" s="11"/>
      <c r="Q228" s="12">
        <f t="shared" si="3"/>
        <v>138070.79999999996</v>
      </c>
    </row>
    <row r="229" spans="1:17" ht="16.5" thickTop="1" thickBot="1">
      <c r="A229" s="67">
        <v>190227</v>
      </c>
      <c r="B229" s="30" t="s">
        <v>635</v>
      </c>
      <c r="C229" s="28" t="s">
        <v>636</v>
      </c>
      <c r="D229" s="29" t="s">
        <v>19</v>
      </c>
      <c r="E229" s="66">
        <v>194057.49999999997</v>
      </c>
      <c r="F229" s="66">
        <v>246539.99999999939</v>
      </c>
      <c r="G229" s="66">
        <v>323522.50000000041</v>
      </c>
      <c r="H229" s="66">
        <v>458342.49999999953</v>
      </c>
      <c r="I229" s="66">
        <v>491295.00000000023</v>
      </c>
      <c r="J229" s="66"/>
      <c r="K229" s="66"/>
      <c r="L229" s="66"/>
      <c r="M229" s="66"/>
      <c r="N229" s="66"/>
      <c r="O229" s="66"/>
      <c r="P229" s="66"/>
      <c r="Q229" s="29">
        <f t="shared" si="3"/>
        <v>1713757.4999999995</v>
      </c>
    </row>
    <row r="230" spans="1:17" ht="16.5" thickTop="1" thickBot="1">
      <c r="A230" s="57">
        <v>191228</v>
      </c>
      <c r="B230" s="8" t="s">
        <v>561</v>
      </c>
      <c r="C230" s="9" t="s">
        <v>637</v>
      </c>
      <c r="D230" s="10" t="s">
        <v>19</v>
      </c>
      <c r="E230" s="11">
        <v>655710</v>
      </c>
      <c r="F230" s="11">
        <v>394905</v>
      </c>
      <c r="G230" s="11">
        <v>343440.00000000023</v>
      </c>
      <c r="H230" s="11">
        <v>385604.99999999988</v>
      </c>
      <c r="I230" s="11">
        <v>372884.99999999971</v>
      </c>
      <c r="J230" s="11"/>
      <c r="K230" s="11"/>
      <c r="L230" s="11"/>
      <c r="M230" s="96"/>
      <c r="N230" s="11"/>
      <c r="O230" s="11"/>
      <c r="P230" s="11"/>
      <c r="Q230" s="12">
        <f t="shared" si="3"/>
        <v>2152544.9999999995</v>
      </c>
    </row>
    <row r="231" spans="1:17" ht="16.5" thickTop="1" thickBot="1">
      <c r="A231" s="57">
        <v>192229</v>
      </c>
      <c r="B231" s="55" t="s">
        <v>363</v>
      </c>
      <c r="C231" s="65" t="s">
        <v>643</v>
      </c>
      <c r="D231" s="10" t="s">
        <v>19</v>
      </c>
      <c r="E231" s="11">
        <v>886032.00000000012</v>
      </c>
      <c r="F231" s="11">
        <v>263801.99999999965</v>
      </c>
      <c r="G231" s="12">
        <v>379679.99999999965</v>
      </c>
      <c r="H231" s="12">
        <v>476154.00000000076</v>
      </c>
      <c r="I231" s="12">
        <v>402233.99999999994</v>
      </c>
      <c r="J231" s="11"/>
      <c r="K231" s="11"/>
      <c r="L231" s="12"/>
      <c r="M231" s="68"/>
      <c r="N231" s="12"/>
      <c r="O231" s="12"/>
      <c r="P231" s="12"/>
      <c r="Q231" s="12">
        <f t="shared" si="3"/>
        <v>2407902</v>
      </c>
    </row>
    <row r="232" spans="1:17" ht="16.5" thickTop="1" thickBot="1">
      <c r="A232" s="107">
        <v>193230</v>
      </c>
      <c r="B232" s="30" t="s">
        <v>644</v>
      </c>
      <c r="C232" s="30" t="s">
        <v>645</v>
      </c>
      <c r="D232" s="29" t="s">
        <v>19</v>
      </c>
      <c r="E232" s="66">
        <v>170883.00000000003</v>
      </c>
      <c r="F232" s="66">
        <v>199875</v>
      </c>
      <c r="G232" s="29">
        <v>268709</v>
      </c>
      <c r="H232" s="29">
        <v>415474.5</v>
      </c>
      <c r="I232" s="29">
        <v>452602.50000000012</v>
      </c>
      <c r="J232" s="66"/>
      <c r="K232" s="92"/>
      <c r="L232" s="29"/>
      <c r="M232" s="29"/>
      <c r="N232" s="29"/>
      <c r="O232" s="29"/>
      <c r="P232" s="29"/>
      <c r="Q232" s="29">
        <f t="shared" ref="Q232:Q251" si="4">SUM(E232:P232)</f>
        <v>1507544</v>
      </c>
    </row>
    <row r="233" spans="1:17" ht="16.5" thickTop="1" thickBot="1">
      <c r="A233" s="71">
        <v>194231</v>
      </c>
      <c r="B233" s="8" t="s">
        <v>695</v>
      </c>
      <c r="C233" s="12" t="s">
        <v>646</v>
      </c>
      <c r="D233" s="10" t="s">
        <v>19</v>
      </c>
      <c r="E233" s="106">
        <v>906920.00000000035</v>
      </c>
      <c r="F233" s="106">
        <v>379199.99999999959</v>
      </c>
      <c r="G233" s="85">
        <v>511360.00000000023</v>
      </c>
      <c r="H233" s="85">
        <v>635240</v>
      </c>
      <c r="I233" s="85">
        <v>489219.99999999971</v>
      </c>
      <c r="J233" s="61"/>
      <c r="K233" s="61"/>
      <c r="L233" s="85"/>
      <c r="M233" s="85"/>
      <c r="N233" s="85"/>
      <c r="O233" s="85"/>
      <c r="P233" s="85"/>
      <c r="Q233" s="85">
        <f t="shared" si="4"/>
        <v>2921939.9999999995</v>
      </c>
    </row>
    <row r="234" spans="1:17" ht="16.5" thickTop="1" thickBot="1">
      <c r="A234" s="57">
        <v>195232</v>
      </c>
      <c r="B234" s="8" t="s">
        <v>551</v>
      </c>
      <c r="C234" s="9" t="s">
        <v>689</v>
      </c>
      <c r="D234" s="10" t="s">
        <v>19</v>
      </c>
      <c r="E234" s="106">
        <v>588426.99999999988</v>
      </c>
      <c r="F234" s="106">
        <v>246725.50000000017</v>
      </c>
      <c r="G234" s="85">
        <v>339983.00000000012</v>
      </c>
      <c r="H234" s="85">
        <v>281756.99999999983</v>
      </c>
      <c r="I234" s="82">
        <v>321908.99999999977</v>
      </c>
      <c r="J234" s="11"/>
      <c r="K234" s="11"/>
      <c r="L234" s="85"/>
      <c r="M234" s="73"/>
      <c r="N234" s="85"/>
      <c r="O234" s="85"/>
      <c r="P234" s="85"/>
      <c r="Q234" s="85">
        <f t="shared" si="4"/>
        <v>1778801.4999999995</v>
      </c>
    </row>
    <row r="235" spans="1:17" ht="16.5" thickTop="1" thickBot="1">
      <c r="A235" s="71">
        <v>196233</v>
      </c>
      <c r="B235" s="110" t="s">
        <v>696</v>
      </c>
      <c r="C235" s="12" t="s">
        <v>690</v>
      </c>
      <c r="D235" s="10" t="s">
        <v>19</v>
      </c>
      <c r="E235" s="106">
        <v>5268.3999999999969</v>
      </c>
      <c r="F235" s="106"/>
      <c r="G235" s="85">
        <v>6661.1999999999971</v>
      </c>
      <c r="H235" s="85">
        <v>47766.8</v>
      </c>
      <c r="I235" s="85">
        <v>119570.8</v>
      </c>
      <c r="J235" s="85"/>
      <c r="K235" s="61"/>
      <c r="L235" s="85"/>
      <c r="M235" s="85"/>
      <c r="N235" s="85"/>
      <c r="O235" s="85"/>
      <c r="P235" s="85"/>
      <c r="Q235" s="85">
        <f t="shared" si="4"/>
        <v>179267.20000000001</v>
      </c>
    </row>
    <row r="236" spans="1:17" ht="16.5" thickTop="1" thickBot="1">
      <c r="A236" s="71">
        <v>197234</v>
      </c>
      <c r="B236" s="110" t="s">
        <v>697</v>
      </c>
      <c r="C236" s="12" t="s">
        <v>691</v>
      </c>
      <c r="D236" s="10" t="s">
        <v>19</v>
      </c>
      <c r="E236" s="106">
        <v>1256928.7500000002</v>
      </c>
      <c r="F236" s="106">
        <v>399225.74999999953</v>
      </c>
      <c r="G236" s="85">
        <v>720412.0000000007</v>
      </c>
      <c r="H236" s="85">
        <v>650553.74999999919</v>
      </c>
      <c r="I236" s="85">
        <v>585354.00000000035</v>
      </c>
      <c r="J236" s="73"/>
      <c r="K236" s="11"/>
      <c r="L236" s="85"/>
      <c r="M236" s="73"/>
      <c r="N236" s="73"/>
      <c r="O236" s="85"/>
      <c r="P236" s="85"/>
      <c r="Q236" s="85">
        <f t="shared" si="4"/>
        <v>3612474.25</v>
      </c>
    </row>
    <row r="237" spans="1:17" ht="16.5" thickTop="1" thickBot="1">
      <c r="A237" s="71">
        <v>198235</v>
      </c>
      <c r="B237" s="110" t="s">
        <v>698</v>
      </c>
      <c r="C237" s="12" t="s">
        <v>692</v>
      </c>
      <c r="D237" s="10" t="s">
        <v>19</v>
      </c>
      <c r="E237" s="106">
        <v>1165289.9999999998</v>
      </c>
      <c r="F237" s="106">
        <v>911589.00000000012</v>
      </c>
      <c r="G237" s="85">
        <v>1010375.9999999998</v>
      </c>
      <c r="H237" s="85">
        <v>1116861.0000000007</v>
      </c>
      <c r="I237" s="85">
        <v>984899.99999999919</v>
      </c>
      <c r="J237" s="85"/>
      <c r="K237" s="61"/>
      <c r="L237" s="85"/>
      <c r="M237" s="85"/>
      <c r="N237" s="85"/>
      <c r="O237" s="85"/>
      <c r="P237" s="85"/>
      <c r="Q237" s="85">
        <f t="shared" si="4"/>
        <v>5189016</v>
      </c>
    </row>
    <row r="238" spans="1:17" ht="16.5" thickTop="1" thickBot="1">
      <c r="A238" s="88">
        <v>199236</v>
      </c>
      <c r="B238" s="72" t="s">
        <v>655</v>
      </c>
      <c r="C238" s="72" t="s">
        <v>662</v>
      </c>
      <c r="D238" s="73" t="s">
        <v>19</v>
      </c>
      <c r="E238" s="74">
        <v>182647.5</v>
      </c>
      <c r="F238" s="74">
        <v>217678.99999999985</v>
      </c>
      <c r="G238" s="73">
        <v>299785.49999999988</v>
      </c>
      <c r="H238" s="73">
        <v>421610.00000000012</v>
      </c>
      <c r="I238" s="73">
        <v>448791</v>
      </c>
      <c r="J238" s="73"/>
      <c r="K238" s="87"/>
      <c r="L238" s="90"/>
      <c r="M238" s="73"/>
      <c r="N238" s="73"/>
      <c r="O238" s="73"/>
      <c r="P238" s="73"/>
      <c r="Q238" s="73">
        <f t="shared" si="4"/>
        <v>1570513</v>
      </c>
    </row>
    <row r="239" spans="1:17" ht="16.5" thickTop="1" thickBot="1">
      <c r="A239" s="88">
        <v>200237</v>
      </c>
      <c r="B239" s="72" t="s">
        <v>653</v>
      </c>
      <c r="C239" s="72" t="s">
        <v>663</v>
      </c>
      <c r="D239" s="73" t="s">
        <v>19</v>
      </c>
      <c r="E239" s="74">
        <v>183550.49999999994</v>
      </c>
      <c r="F239" s="74">
        <v>218795.50000000012</v>
      </c>
      <c r="G239" s="73">
        <v>300131.99999999983</v>
      </c>
      <c r="H239" s="73">
        <v>413213.50000000012</v>
      </c>
      <c r="I239" s="73">
        <v>448444.49999999983</v>
      </c>
      <c r="J239" s="73"/>
      <c r="K239" s="87"/>
      <c r="L239" s="90"/>
      <c r="M239" s="73"/>
      <c r="N239" s="73"/>
      <c r="O239" s="73"/>
      <c r="P239" s="73"/>
      <c r="Q239" s="73">
        <f t="shared" si="4"/>
        <v>1564135.9999999998</v>
      </c>
    </row>
    <row r="240" spans="1:17" ht="16.5" thickTop="1" thickBot="1">
      <c r="A240" s="88">
        <v>201238</v>
      </c>
      <c r="B240" s="72" t="s">
        <v>654</v>
      </c>
      <c r="C240" s="72" t="s">
        <v>664</v>
      </c>
      <c r="D240" s="73" t="s">
        <v>19</v>
      </c>
      <c r="E240" s="74">
        <v>163467.49999999994</v>
      </c>
      <c r="F240" s="74">
        <v>197134.00000000003</v>
      </c>
      <c r="G240" s="73">
        <v>268492.00000000017</v>
      </c>
      <c r="H240" s="73">
        <v>373404.50000000006</v>
      </c>
      <c r="I240" s="73">
        <v>402566.5</v>
      </c>
      <c r="J240" s="73"/>
      <c r="K240" s="87"/>
      <c r="L240" s="90"/>
      <c r="M240" s="73"/>
      <c r="N240" s="73"/>
      <c r="O240" s="73"/>
      <c r="P240" s="73"/>
      <c r="Q240" s="73">
        <f t="shared" si="4"/>
        <v>1405064.5000000002</v>
      </c>
    </row>
    <row r="241" spans="1:17" ht="16.5" thickTop="1" thickBot="1">
      <c r="A241" s="88">
        <v>202239</v>
      </c>
      <c r="B241" s="72" t="s">
        <v>647</v>
      </c>
      <c r="C241" s="72" t="s">
        <v>665</v>
      </c>
      <c r="D241" s="73" t="s">
        <v>19</v>
      </c>
      <c r="E241" s="74">
        <v>170873.50000000009</v>
      </c>
      <c r="F241" s="74">
        <v>206090.49999999994</v>
      </c>
      <c r="G241" s="73">
        <v>279489.00000000017</v>
      </c>
      <c r="H241" s="73">
        <v>392342.99999999983</v>
      </c>
      <c r="I241" s="73">
        <v>418806.5</v>
      </c>
      <c r="J241" s="73"/>
      <c r="K241" s="87"/>
      <c r="L241" s="90"/>
      <c r="M241" s="73"/>
      <c r="N241" s="73"/>
      <c r="O241" s="73"/>
      <c r="P241" s="73"/>
      <c r="Q241" s="73">
        <f t="shared" si="4"/>
        <v>1467602.5</v>
      </c>
    </row>
    <row r="242" spans="1:17" ht="16.5" thickTop="1" thickBot="1">
      <c r="A242" s="88">
        <v>203240</v>
      </c>
      <c r="B242" s="89" t="s">
        <v>648</v>
      </c>
      <c r="C242" s="89" t="s">
        <v>666</v>
      </c>
      <c r="D242" s="73" t="s">
        <v>19</v>
      </c>
      <c r="E242" s="74">
        <v>176185.11999999997</v>
      </c>
      <c r="F242" s="74">
        <v>216071.12000000005</v>
      </c>
      <c r="G242" s="73">
        <v>289961.60000000009</v>
      </c>
      <c r="H242" s="73">
        <v>415530.71999999986</v>
      </c>
      <c r="I242" s="73">
        <v>407189.43999999989</v>
      </c>
      <c r="J242" s="73"/>
      <c r="K242" s="74"/>
      <c r="L242" s="73"/>
      <c r="M242" s="73"/>
      <c r="N242" s="73"/>
      <c r="O242" s="73"/>
      <c r="P242" s="73"/>
      <c r="Q242" s="73">
        <f t="shared" si="4"/>
        <v>1504938</v>
      </c>
    </row>
    <row r="243" spans="1:17" ht="16.5" thickTop="1" thickBot="1">
      <c r="A243" s="88">
        <v>234241</v>
      </c>
      <c r="B243" s="89" t="s">
        <v>649</v>
      </c>
      <c r="C243" s="89" t="s">
        <v>667</v>
      </c>
      <c r="D243" s="73" t="s">
        <v>19</v>
      </c>
      <c r="E243" s="74">
        <v>184887.51999999996</v>
      </c>
      <c r="F243" s="74">
        <v>207377.6</v>
      </c>
      <c r="G243" s="73">
        <v>298948.15999999992</v>
      </c>
      <c r="H243" s="73">
        <v>417001.84000000008</v>
      </c>
      <c r="I243" s="73">
        <v>423499.03999999986</v>
      </c>
      <c r="J243" s="73"/>
      <c r="K243" s="74"/>
      <c r="L243" s="73"/>
      <c r="M243" s="73"/>
      <c r="N243" s="73"/>
      <c r="O243" s="73"/>
      <c r="P243" s="73"/>
      <c r="Q243" s="73">
        <f t="shared" si="4"/>
        <v>1531714.16</v>
      </c>
    </row>
    <row r="244" spans="1:17" ht="16.5" thickTop="1" thickBot="1">
      <c r="A244" s="88">
        <v>205242</v>
      </c>
      <c r="B244" s="89" t="s">
        <v>650</v>
      </c>
      <c r="C244" s="89" t="s">
        <v>668</v>
      </c>
      <c r="D244" s="73" t="s">
        <v>19</v>
      </c>
      <c r="E244" s="74">
        <v>181323.68000000011</v>
      </c>
      <c r="F244" s="74">
        <v>219235.35999999993</v>
      </c>
      <c r="G244" s="73">
        <v>290911.76</v>
      </c>
      <c r="H244" s="73">
        <v>407414.39999999997</v>
      </c>
      <c r="I244" s="73">
        <v>418893.28000000009</v>
      </c>
      <c r="J244" s="73"/>
      <c r="K244" s="74"/>
      <c r="L244" s="73"/>
      <c r="M244" s="73"/>
      <c r="N244" s="73"/>
      <c r="O244" s="73"/>
      <c r="P244" s="73"/>
      <c r="Q244" s="73">
        <f t="shared" si="4"/>
        <v>1517778.48</v>
      </c>
    </row>
    <row r="245" spans="1:17" ht="16.5" thickTop="1" thickBot="1">
      <c r="A245" s="88">
        <v>206243</v>
      </c>
      <c r="B245" s="89" t="s">
        <v>651</v>
      </c>
      <c r="C245" s="89" t="s">
        <v>660</v>
      </c>
      <c r="D245" s="73" t="s">
        <v>19</v>
      </c>
      <c r="E245" s="74">
        <v>227466.39999999985</v>
      </c>
      <c r="F245" s="74">
        <v>276788.4000000002</v>
      </c>
      <c r="G245" s="73">
        <v>358458.79999999987</v>
      </c>
      <c r="H245" s="73">
        <v>496089.99999999988</v>
      </c>
      <c r="I245" s="73">
        <v>524594</v>
      </c>
      <c r="J245" s="73"/>
      <c r="K245" s="74"/>
      <c r="L245" s="73"/>
      <c r="M245" s="73"/>
      <c r="N245" s="73"/>
      <c r="O245" s="73"/>
      <c r="P245" s="73"/>
      <c r="Q245" s="73">
        <f t="shared" si="4"/>
        <v>1883397.5999999996</v>
      </c>
    </row>
    <row r="246" spans="1:17" ht="16.5" thickTop="1" thickBot="1">
      <c r="A246" s="88">
        <v>207244</v>
      </c>
      <c r="B246" s="111" t="s">
        <v>652</v>
      </c>
      <c r="C246" s="29" t="s">
        <v>661</v>
      </c>
      <c r="D246" s="73" t="s">
        <v>19</v>
      </c>
      <c r="E246" s="74">
        <v>168101.5</v>
      </c>
      <c r="F246" s="74">
        <v>230845.99999999985</v>
      </c>
      <c r="G246" s="73">
        <v>293342.00000000006</v>
      </c>
      <c r="H246" s="73">
        <v>411894.00000000012</v>
      </c>
      <c r="I246" s="73">
        <v>449326.50000000006</v>
      </c>
      <c r="J246" s="73"/>
      <c r="K246" s="74"/>
      <c r="L246" s="73"/>
      <c r="M246" s="73"/>
      <c r="N246" s="73"/>
      <c r="O246" s="73"/>
      <c r="P246" s="73"/>
      <c r="Q246" s="73">
        <f t="shared" si="4"/>
        <v>1553510</v>
      </c>
    </row>
    <row r="247" spans="1:17" ht="16.5" thickTop="1" thickBot="1">
      <c r="A247" s="93">
        <v>208245</v>
      </c>
      <c r="B247" s="111" t="s">
        <v>656</v>
      </c>
      <c r="C247" s="89" t="s">
        <v>657</v>
      </c>
      <c r="D247" s="73" t="s">
        <v>19</v>
      </c>
      <c r="E247" s="74">
        <v>176055</v>
      </c>
      <c r="F247" s="74">
        <v>214670.99999999988</v>
      </c>
      <c r="G247" s="73">
        <v>277665</v>
      </c>
      <c r="H247" s="73">
        <v>399561.00000000006</v>
      </c>
      <c r="I247" s="73">
        <v>427755.00000000012</v>
      </c>
      <c r="J247" s="73"/>
      <c r="K247" s="74"/>
      <c r="L247" s="73"/>
      <c r="M247" s="73"/>
      <c r="N247" s="73"/>
      <c r="O247" s="73"/>
      <c r="P247" s="73"/>
      <c r="Q247" s="73">
        <f t="shared" si="4"/>
        <v>1495707</v>
      </c>
    </row>
    <row r="248" spans="1:17" ht="16.5" thickTop="1" thickBot="1">
      <c r="A248" s="94">
        <v>209246</v>
      </c>
      <c r="B248" s="111" t="s">
        <v>658</v>
      </c>
      <c r="C248" s="89" t="s">
        <v>659</v>
      </c>
      <c r="D248" s="73" t="s">
        <v>19</v>
      </c>
      <c r="E248" s="74">
        <v>115517.49999999999</v>
      </c>
      <c r="F248" s="74">
        <v>138977.50000000003</v>
      </c>
      <c r="G248" s="73">
        <v>185432.5</v>
      </c>
      <c r="H248" s="73">
        <v>294352.49999999994</v>
      </c>
      <c r="I248" s="73">
        <v>270462.50000000017</v>
      </c>
      <c r="J248" s="73"/>
      <c r="K248" s="74"/>
      <c r="L248" s="73"/>
      <c r="M248" s="73"/>
      <c r="N248" s="73"/>
      <c r="O248" s="73"/>
      <c r="P248" s="73"/>
      <c r="Q248" s="73">
        <f t="shared" si="4"/>
        <v>1004742.5000000002</v>
      </c>
    </row>
    <row r="249" spans="1:17" ht="16.5" thickTop="1" thickBot="1">
      <c r="A249" s="88">
        <v>210247</v>
      </c>
      <c r="B249" s="111" t="s">
        <v>669</v>
      </c>
      <c r="C249" s="73" t="s">
        <v>670</v>
      </c>
      <c r="D249" s="73" t="s">
        <v>19</v>
      </c>
      <c r="E249" s="74">
        <v>176456</v>
      </c>
      <c r="F249" s="74">
        <v>230188</v>
      </c>
      <c r="G249" s="73">
        <v>298942</v>
      </c>
      <c r="H249" s="73">
        <v>416765.99999999988</v>
      </c>
      <c r="I249" s="73">
        <v>458569.99999999994</v>
      </c>
      <c r="J249" s="73"/>
      <c r="K249" s="74"/>
      <c r="L249" s="73"/>
      <c r="M249" s="73"/>
      <c r="N249" s="73"/>
      <c r="O249" s="73"/>
      <c r="P249" s="73"/>
      <c r="Q249" s="73">
        <f t="shared" si="4"/>
        <v>1580922</v>
      </c>
    </row>
    <row r="250" spans="1:17" ht="16.5" thickTop="1" thickBot="1">
      <c r="A250" s="101">
        <v>211248</v>
      </c>
      <c r="B250" s="8" t="s">
        <v>633</v>
      </c>
      <c r="C250" s="9" t="s">
        <v>671</v>
      </c>
      <c r="D250" s="85" t="s">
        <v>19</v>
      </c>
      <c r="E250" s="106">
        <v>92515.8</v>
      </c>
      <c r="F250" s="106">
        <v>37546.199999999997</v>
      </c>
      <c r="G250" s="85">
        <v>49773.600000000013</v>
      </c>
      <c r="H250" s="85">
        <v>46399.799999999981</v>
      </c>
      <c r="I250" s="85">
        <v>28007.40000000002</v>
      </c>
      <c r="J250" s="73"/>
      <c r="K250" s="74"/>
      <c r="L250" s="73"/>
      <c r="M250" s="73"/>
      <c r="N250" s="73"/>
      <c r="O250" s="73"/>
      <c r="P250" s="73"/>
      <c r="Q250" s="73">
        <f t="shared" si="4"/>
        <v>254242.80000000002</v>
      </c>
    </row>
    <row r="251" spans="1:17" s="116" customFormat="1" ht="16.5" thickTop="1" thickBot="1">
      <c r="A251" s="101">
        <v>212249</v>
      </c>
      <c r="B251" s="55" t="s">
        <v>673</v>
      </c>
      <c r="C251" s="115" t="s">
        <v>672</v>
      </c>
      <c r="D251" s="85" t="s">
        <v>19</v>
      </c>
      <c r="E251" s="106">
        <v>557980.5</v>
      </c>
      <c r="F251" s="106">
        <v>481317.37500000012</v>
      </c>
      <c r="G251" s="85">
        <v>414818.25</v>
      </c>
      <c r="H251" s="85">
        <v>650062.875</v>
      </c>
      <c r="I251" s="85">
        <v>380918.99999999983</v>
      </c>
      <c r="J251" s="85"/>
      <c r="K251" s="106"/>
      <c r="L251" s="85"/>
      <c r="M251" s="85"/>
      <c r="N251" s="85"/>
      <c r="O251" s="85"/>
      <c r="P251" s="85"/>
      <c r="Q251" s="85">
        <f t="shared" si="4"/>
        <v>2485098</v>
      </c>
    </row>
    <row r="252" spans="1:17" ht="16.5" thickTop="1" thickBot="1">
      <c r="A252" s="88">
        <v>213250</v>
      </c>
      <c r="B252" s="29" t="s">
        <v>701</v>
      </c>
      <c r="C252" s="73" t="s">
        <v>700</v>
      </c>
      <c r="D252" s="73" t="s">
        <v>19</v>
      </c>
      <c r="E252" s="74"/>
      <c r="F252" s="73"/>
      <c r="G252" s="73"/>
      <c r="H252" s="73">
        <v>42262.5</v>
      </c>
      <c r="I252" s="73">
        <v>436222.49999999994</v>
      </c>
      <c r="J252" s="73"/>
      <c r="K252" s="74"/>
      <c r="L252" s="73"/>
      <c r="M252" s="73"/>
      <c r="N252" s="73"/>
      <c r="O252" s="73"/>
      <c r="P252" s="73"/>
      <c r="Q252" s="73"/>
    </row>
    <row r="253" spans="1:17" ht="16.5" thickTop="1" thickBot="1">
      <c r="A253" s="101">
        <v>214251</v>
      </c>
      <c r="B253" s="10" t="s">
        <v>702</v>
      </c>
      <c r="C253" s="115" t="s">
        <v>703</v>
      </c>
      <c r="D253" s="85" t="s">
        <v>19</v>
      </c>
      <c r="E253" s="74"/>
      <c r="F253" s="73"/>
      <c r="G253" s="73"/>
      <c r="H253" s="73"/>
      <c r="I253" s="85">
        <v>6958.08</v>
      </c>
      <c r="J253" s="73"/>
      <c r="K253" s="73"/>
      <c r="L253" s="73"/>
      <c r="M253" s="73">
        <v>0</v>
      </c>
      <c r="N253" s="73"/>
      <c r="O253" s="73"/>
      <c r="P253" s="73"/>
      <c r="Q253" s="73"/>
    </row>
    <row r="254" spans="1:17" ht="90.75" hidden="1" customHeight="1" thickTop="1" thickBot="1">
      <c r="A254" s="71"/>
      <c r="B254" s="78"/>
      <c r="C254" s="77"/>
      <c r="D254" s="79"/>
      <c r="E254" s="74"/>
      <c r="F254" s="73"/>
      <c r="G254" s="80">
        <v>810986</v>
      </c>
      <c r="H254" s="73"/>
      <c r="I254" s="73"/>
      <c r="J254" s="73"/>
      <c r="K254" s="73"/>
      <c r="L254" s="73"/>
      <c r="M254" s="73"/>
      <c r="N254" s="73"/>
      <c r="O254" s="73"/>
      <c r="P254" s="73"/>
      <c r="Q254" s="73"/>
    </row>
    <row r="255" spans="1:17" ht="16.5" hidden="1" thickTop="1" thickBot="1">
      <c r="A255" s="71"/>
      <c r="B255" s="78"/>
      <c r="C255" s="77"/>
      <c r="D255" s="79"/>
      <c r="E255" s="74"/>
      <c r="F255" s="73"/>
      <c r="G255" s="76">
        <v>768956</v>
      </c>
      <c r="H255" s="73"/>
      <c r="I255" s="73"/>
      <c r="J255" s="73"/>
      <c r="K255" s="73"/>
      <c r="L255" s="73"/>
      <c r="M255" s="73"/>
      <c r="N255" s="73"/>
      <c r="O255" s="73"/>
      <c r="P255" s="73"/>
      <c r="Q255" s="73"/>
    </row>
    <row r="256" spans="1:17" ht="16.5" hidden="1" thickTop="1" thickBot="1">
      <c r="A256" s="71"/>
      <c r="B256" s="78"/>
      <c r="C256" s="77"/>
      <c r="D256" s="79"/>
      <c r="E256" s="74"/>
      <c r="F256" s="73"/>
      <c r="G256" s="76">
        <v>825999</v>
      </c>
      <c r="H256" s="73"/>
      <c r="I256" s="73"/>
      <c r="J256" s="73"/>
      <c r="K256" s="73"/>
      <c r="L256" s="73"/>
      <c r="M256" s="73"/>
      <c r="N256" s="73"/>
      <c r="O256" s="73"/>
      <c r="P256" s="73"/>
      <c r="Q256" s="73"/>
    </row>
    <row r="257" spans="1:20" ht="16.5" hidden="1" thickTop="1" thickBot="1">
      <c r="A257" s="71"/>
      <c r="B257" s="78"/>
      <c r="C257" s="77"/>
      <c r="D257" s="79"/>
      <c r="E257" s="74"/>
      <c r="F257" s="73"/>
      <c r="G257" s="75">
        <v>765581</v>
      </c>
      <c r="H257" s="73"/>
      <c r="I257" s="73"/>
      <c r="J257" s="73"/>
      <c r="K257" s="73"/>
      <c r="L257" s="73"/>
      <c r="M257" s="73"/>
      <c r="N257" s="73"/>
      <c r="O257" s="73"/>
      <c r="P257" s="73"/>
      <c r="Q257" s="73"/>
    </row>
    <row r="258" spans="1:20" ht="21.75" customHeight="1" thickTop="1" thickBot="1">
      <c r="A258" s="94"/>
      <c r="B258" s="29"/>
      <c r="C258" s="89"/>
      <c r="D258" s="73"/>
      <c r="E258" s="74"/>
      <c r="F258" s="73"/>
      <c r="G258" s="73"/>
      <c r="H258" s="73"/>
      <c r="I258" s="73"/>
      <c r="J258" s="73"/>
      <c r="K258" s="73"/>
      <c r="L258" s="73"/>
      <c r="M258" s="73"/>
      <c r="N258" s="73"/>
      <c r="O258" s="73"/>
      <c r="P258" s="73"/>
      <c r="Q258" s="73"/>
    </row>
    <row r="259" spans="1:20" ht="43.5" customHeight="1" thickTop="1" thickBot="1">
      <c r="A259" s="41"/>
      <c r="B259" s="42"/>
      <c r="C259" s="43"/>
      <c r="D259" s="44"/>
      <c r="E259" s="45">
        <f>SUM(E4:E258)</f>
        <v>271555798.05118001</v>
      </c>
      <c r="F259" s="45">
        <f>SUM(F4:F258)</f>
        <v>144901879.46182004</v>
      </c>
      <c r="G259" s="45">
        <f>SUM(G4:G251)</f>
        <v>225589492.56922004</v>
      </c>
      <c r="H259" s="45">
        <f>SUM(H4:H252)</f>
        <v>246092445.1959801</v>
      </c>
      <c r="I259" s="45">
        <f>SUM(I4:I258)</f>
        <v>183254352.18398005</v>
      </c>
      <c r="J259" s="45">
        <f>SUM(J4:J234)</f>
        <v>0</v>
      </c>
      <c r="K259" s="45"/>
      <c r="L259" s="45">
        <f t="shared" ref="L259:P259" si="5">SUM(L4:L258)</f>
        <v>0</v>
      </c>
      <c r="M259" s="95">
        <f t="shared" si="5"/>
        <v>0</v>
      </c>
      <c r="N259" s="45">
        <f t="shared" si="5"/>
        <v>0</v>
      </c>
      <c r="O259" s="45">
        <f t="shared" si="5"/>
        <v>0</v>
      </c>
      <c r="P259" s="45">
        <f t="shared" si="5"/>
        <v>0</v>
      </c>
      <c r="Q259" s="45">
        <f>SUM(E259:P259)</f>
        <v>1071393967.4621801</v>
      </c>
    </row>
    <row r="260" spans="1:20">
      <c r="A260" s="31"/>
      <c r="B260" s="32"/>
      <c r="C260" s="33"/>
      <c r="D260" s="34"/>
      <c r="E260" s="35"/>
      <c r="F260" s="36"/>
      <c r="G260" s="36"/>
      <c r="H260" s="36"/>
      <c r="I260" s="36"/>
      <c r="J260" s="36"/>
      <c r="K260" s="36"/>
      <c r="L260" s="36"/>
      <c r="M260" s="36"/>
      <c r="N260" s="36"/>
      <c r="O260" s="36"/>
      <c r="P260" s="36"/>
      <c r="Q260" s="36"/>
    </row>
    <row r="261" spans="1:20">
      <c r="A261" s="31"/>
      <c r="B261" s="32"/>
      <c r="C261" s="33"/>
      <c r="D261" s="34"/>
      <c r="E261" s="35"/>
      <c r="F261" s="36"/>
      <c r="G261" s="36"/>
      <c r="H261" s="36"/>
      <c r="I261" s="36"/>
      <c r="J261" s="36"/>
      <c r="K261" s="36"/>
      <c r="L261" s="36"/>
      <c r="M261" s="36"/>
      <c r="N261" s="36"/>
      <c r="O261" s="36"/>
      <c r="P261" s="36"/>
      <c r="Q261" s="36"/>
      <c r="T261" s="70"/>
    </row>
    <row r="262" spans="1:20">
      <c r="A262" s="31"/>
      <c r="B262" s="32"/>
      <c r="C262" s="33"/>
      <c r="D262" s="34"/>
      <c r="E262" s="35"/>
      <c r="F262" s="36"/>
      <c r="G262" s="36"/>
      <c r="H262" s="36"/>
      <c r="I262" s="36"/>
      <c r="J262" s="36"/>
      <c r="K262" s="36"/>
      <c r="L262" s="36"/>
      <c r="M262" s="36"/>
      <c r="N262" s="36"/>
      <c r="O262" s="36"/>
      <c r="P262" s="36"/>
      <c r="Q262" s="36"/>
    </row>
    <row r="263" spans="1:20" ht="15.75" thickBot="1">
      <c r="A263" s="31"/>
      <c r="B263" s="32"/>
      <c r="C263" s="37"/>
      <c r="D263" s="38"/>
      <c r="E263" s="39"/>
      <c r="F263" s="40"/>
      <c r="G263" s="40"/>
      <c r="H263" s="40"/>
      <c r="I263" s="40"/>
      <c r="J263" s="40"/>
      <c r="K263" s="40"/>
      <c r="L263" s="40"/>
      <c r="M263" s="40"/>
      <c r="N263" s="40"/>
      <c r="O263" s="40"/>
      <c r="P263" s="40"/>
      <c r="Q263" s="40"/>
    </row>
    <row r="264" spans="1:20" ht="15.75" thickBot="1">
      <c r="A264" s="31"/>
      <c r="B264" s="32"/>
      <c r="C264" s="47" t="s">
        <v>639</v>
      </c>
      <c r="D264" s="48"/>
      <c r="E264" s="52">
        <f>E259-E265-E266</f>
        <v>126513546.37158</v>
      </c>
      <c r="F264" s="52">
        <f>F259-F265-F266</f>
        <v>69188232.739820048</v>
      </c>
      <c r="G264" s="52">
        <f>G259-G265-G266</f>
        <v>95773450.325220078</v>
      </c>
      <c r="H264" s="52">
        <f>H259-H265-H266</f>
        <v>107529595.23418008</v>
      </c>
      <c r="I264" s="52">
        <f t="shared" ref="I264:N264" si="6">I259-I265-I266</f>
        <v>75500835.345980033</v>
      </c>
      <c r="J264" s="52">
        <f t="shared" si="6"/>
        <v>0</v>
      </c>
      <c r="K264" s="52">
        <f t="shared" si="6"/>
        <v>0</v>
      </c>
      <c r="L264" s="52">
        <f t="shared" si="6"/>
        <v>0</v>
      </c>
      <c r="M264" s="52">
        <f t="shared" si="6"/>
        <v>0</v>
      </c>
      <c r="N264" s="52">
        <f t="shared" si="6"/>
        <v>0</v>
      </c>
      <c r="O264" s="52">
        <f t="shared" ref="O264:P264" si="7">O259-O265-O266</f>
        <v>0</v>
      </c>
      <c r="P264" s="102">
        <f t="shared" si="7"/>
        <v>0</v>
      </c>
      <c r="Q264" s="52">
        <f>SUM(E264:P264)</f>
        <v>474505660.01678026</v>
      </c>
      <c r="T264" s="69"/>
    </row>
    <row r="265" spans="1:20" ht="16.5" thickTop="1" thickBot="1">
      <c r="A265" s="31"/>
      <c r="B265" s="32"/>
      <c r="C265" s="50" t="s">
        <v>640</v>
      </c>
      <c r="D265" s="46"/>
      <c r="E265" s="53">
        <f t="shared" ref="E265:N265" si="8">E42+E57+E60+E64+E65+E70+E71+E72+E73+E79+E100+E106+E107+E116+E121+E122+E125+E132+E133+E134+E135+E136+E138+E139+E140+E143+E156+E157+E159+E174+E183+E190+E194+E201+E202</f>
        <v>139071310.5596</v>
      </c>
      <c r="F265" s="53">
        <f t="shared" si="8"/>
        <v>68661446.39199999</v>
      </c>
      <c r="G265" s="53">
        <f t="shared" ref="G265:H265" si="9">G42+G57+G60+G64+G65+G70+G71+G72+G73+G79+G100+G106+G107+G116+G121+G122+G125+G132+G133+G134+G135+G136+G138+G139+G140+G143+G156+G157+G159+G174+G183+G190+G194+G201+G202</f>
        <v>120389435.17399997</v>
      </c>
      <c r="H265" s="81">
        <f t="shared" si="9"/>
        <v>125845782.70180002</v>
      </c>
      <c r="I265" s="53">
        <f t="shared" si="8"/>
        <v>93618621.828000024</v>
      </c>
      <c r="J265" s="53">
        <f t="shared" si="8"/>
        <v>0</v>
      </c>
      <c r="K265" s="53">
        <f t="shared" si="8"/>
        <v>0</v>
      </c>
      <c r="L265" s="53">
        <f t="shared" si="8"/>
        <v>0</v>
      </c>
      <c r="M265" s="53">
        <f t="shared" si="8"/>
        <v>0</v>
      </c>
      <c r="N265" s="53">
        <f t="shared" si="8"/>
        <v>0</v>
      </c>
      <c r="O265" s="53">
        <f t="shared" ref="O265:P265" si="10">O42+O57+O60+O64+O65+O70+O71+O72+O73+O79+O100+O106+O107+O116+O121+O122+O125+O132+O133+O134+O135+O136+O138+O139+O140+O143+O156+O157+O159+O174+O183+O190+O194+O201+O202</f>
        <v>0</v>
      </c>
      <c r="P265" s="103">
        <f t="shared" si="10"/>
        <v>0</v>
      </c>
      <c r="Q265" s="53">
        <f>SUM(E265:P265)</f>
        <v>547586596.65540004</v>
      </c>
    </row>
    <row r="266" spans="1:20" ht="16.5" thickTop="1" thickBot="1">
      <c r="A266" s="31"/>
      <c r="B266" s="32"/>
      <c r="C266" s="51" t="s">
        <v>641</v>
      </c>
      <c r="D266" s="49"/>
      <c r="E266" s="54">
        <f>' prodhimi 2025'!E148+' prodhimi 2025'!E149+' prodhimi 2025'!E150+' prodhimi 2025'!E151+' prodhimi 2025'!E152+' prodhimi 2025'!E153+' prodhimi 2025'!E161+' prodhimi 2025'!E179+' prodhimi 2025'!E186+' prodhimi 2025'!E187+' prodhimi 2025'!E207+' prodhimi 2025'!E219+' prodhimi 2025'!E220+' prodhimi 2025'!E221+' prodhimi 2025'!E222+' prodhimi 2025'!E223+' prodhimi 2025'!E224+' prodhimi 2025'!E227+' prodhimi 2025'!E229+E232+E238+E239+E240+E241+E242+E243+E244+E245+E246+E247+E248+E249</f>
        <v>5970941.1199999982</v>
      </c>
      <c r="F266" s="54">
        <f>F148+F149+F150+F151+F152+F153+F161+F179+F186+F187+F207+F219+F220+F221+F222+F223+F224+F227+F229+F232+F238+F239+F240+F241+F242+F243+F244+F245+F246+F247+F248+F249</f>
        <v>7052200.3299999991</v>
      </c>
      <c r="G266" s="54">
        <f>G148+G149+G150+G151+G152+G153+G161+G179+G186+G187+G207+G219+G220+G221+G222+G223+G224+G227+G229+G232+G238+G239+G240+G241+G242+G243+G244+G245+G246+G247+G248+G249</f>
        <v>9426607.0700000003</v>
      </c>
      <c r="H266" s="54">
        <f>H148+H149+H150+H151+H152+H153+H161+H179+H186+H187+H207+H219+H220+H221+H222+H223+H224+H227+H229+H232+H238+H239+H240+H241+H242+H243+H244+H245+H246+H247+H248+H249+H252</f>
        <v>12717067.260000002</v>
      </c>
      <c r="I266" s="54">
        <f>I148+I149+I150+I151+I152+I153+I161+I179+I186+I187+I207+I219+I220+I221+I222+I223+I224+I227+I229+I232+I238+I239+I240+I241+I242+I243+I244+I245+I246+I247+I248+I249+I252</f>
        <v>14134895.009999994</v>
      </c>
      <c r="J266" s="54">
        <f>' prodhimi 2025'!J148+' prodhimi 2025'!J149+' prodhimi 2025'!J150+' prodhimi 2025'!J151+' prodhimi 2025'!J152+' prodhimi 2025'!J153+' prodhimi 2025'!J161+' prodhimi 2025'!J179+' prodhimi 2025'!J186+' prodhimi 2025'!J187+' prodhimi 2025'!J207+' prodhimi 2025'!J219+' prodhimi 2025'!J220+' prodhimi 2025'!J221+' prodhimi 2025'!J222+' prodhimi 2025'!J223+' prodhimi 2025'!J224+' prodhimi 2025'!J227+' prodhimi 2025'!J229+J232</f>
        <v>0</v>
      </c>
      <c r="K266" s="54">
        <f>K148+K149+K150+K151+K152+K153+K161+K179+K186+K187+K207+K219+K220+K221+K222+K223+K224+K227+K229+K232</f>
        <v>0</v>
      </c>
      <c r="L266" s="54">
        <f>L148+L149+L150+L151+L152+L153+L161+L179+L186+L187+L207+L219+L220+L221+L222+L223+L224+L227+L229+L232+L238+L239+L240+L241+L242+L243+L244+L245</f>
        <v>0</v>
      </c>
      <c r="M266" s="54">
        <f>M148+M149+M150+M151+M152+M153+M161+M179+M186+M187+M207+M219+M220+M221+M222+M223+M224+M227+M229+M232+M238+M239+M240+M241+M242+M243+M244+M245+M246+M247</f>
        <v>0</v>
      </c>
      <c r="N266" s="54">
        <f>N148+N149+N150+N151+N152+N153+N161+N179+N186+N187+N207+N219+N220+N221+N222+N223+N224+N227+N229+N232+N238+N239+N240+N241+N242+N243+N244+N245+N246+N247+N248</f>
        <v>0</v>
      </c>
      <c r="O266" s="54">
        <f>O148+O149+O150+O151+O152+O153+O161+O179+O186+O187+O207+O219+O220+O221+O222+O223+O224+O227+O229+O232+O238+O239+O240+O241+O242+O243+O244+O245+O246+O247+O248+O249</f>
        <v>0</v>
      </c>
      <c r="P266" s="104">
        <f>P148+P149+P150+P151+P152+P153+P161+P179+P186+P187+P207+P219+P220+P221+P222+P223+P224+P227+P229+P232+P238+P239+P240+P241+P242+P243+P244+P245+P246+P247+P248+P249</f>
        <v>0</v>
      </c>
      <c r="Q266" s="54">
        <f>SUM(E266:P266)</f>
        <v>49301710.789999992</v>
      </c>
      <c r="R266" s="69">
        <f>N148+N149+N150+N151+N152+N153+N161+N179+N186+N187+N207+N219+N220+N221+N222+N223+N224+N227+N229+N232+N238+N239+N240+N241+N242+N243+N244+N245+N246+N247+N248</f>
        <v>0</v>
      </c>
    </row>
    <row r="267" spans="1:20">
      <c r="D267" s="4"/>
      <c r="I267" s="6">
        <f>I264+I266</f>
        <v>89635730.355980024</v>
      </c>
      <c r="K267" s="86"/>
      <c r="L267" s="86"/>
      <c r="M267" s="86"/>
      <c r="N267" s="100">
        <f>N264+N266</f>
        <v>0</v>
      </c>
      <c r="P267" s="105">
        <f>SUM(P264:P266)</f>
        <v>0</v>
      </c>
      <c r="Q267" s="6">
        <f>SUM(Q264:Q266)</f>
        <v>1071393967.4621803</v>
      </c>
    </row>
    <row r="269" spans="1:20">
      <c r="E269" s="7"/>
      <c r="K269" s="69"/>
      <c r="N269" s="70"/>
      <c r="P269" s="70"/>
      <c r="R269" s="70">
        <f>Q272-O259</f>
        <v>0</v>
      </c>
    </row>
    <row r="270" spans="1:20">
      <c r="L270" s="91"/>
      <c r="M270" s="69"/>
    </row>
    <row r="271" spans="1:20">
      <c r="L271" s="70"/>
      <c r="M271" s="69"/>
    </row>
    <row r="272" spans="1:20">
      <c r="K272" s="70"/>
      <c r="L272" s="70"/>
      <c r="M272" s="69"/>
    </row>
    <row r="273" spans="3:16" ht="15.75" thickBot="1">
      <c r="C273" s="114"/>
      <c r="D273" s="3"/>
    </row>
    <row r="274" spans="3:16" ht="16.5" thickTop="1" thickBot="1">
      <c r="L274" s="70"/>
      <c r="M274" s="54"/>
      <c r="P274" s="70"/>
    </row>
    <row r="275" spans="3:16">
      <c r="K275" s="70"/>
      <c r="L275" s="86"/>
    </row>
    <row r="276" spans="3:16">
      <c r="L276" s="70"/>
    </row>
    <row r="278" spans="3:16">
      <c r="K278" s="70"/>
      <c r="L278" s="117"/>
    </row>
    <row r="279" spans="3:16">
      <c r="M279" s="69"/>
    </row>
    <row r="281" spans="3:16">
      <c r="L281" s="70">
        <f>K278+L279</f>
        <v>0</v>
      </c>
    </row>
    <row r="282" spans="3:16">
      <c r="F282" s="6">
        <f>H259-E275</f>
        <v>246092445.1959801</v>
      </c>
      <c r="L282" s="70"/>
    </row>
  </sheetData>
  <autoFilter ref="A3:Q259"/>
  <mergeCells count="2">
    <mergeCell ref="B1:Q1"/>
    <mergeCell ref="B2:Q2"/>
  </mergeCells>
  <pageMargins left="0.3" right="0.3" top="0.5" bottom="0.5" header="0.55000000000000004" footer="0.25"/>
  <pageSetup scale="53" fitToHeight="0" orientation="landscape" r:id="rId1"/>
  <headerFooter scaleWithDoc="0"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 prodhimi 2025</vt:lpstr>
      <vt:lpstr>' prodhimi 2025'!Print_Area</vt:lpstr>
      <vt:lpstr>' prodhimi 2025'!Print_Titles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Shpendi Kocilja</dc:creator>
  <cp:lastModifiedBy>Meri Papa</cp:lastModifiedBy>
  <dcterms:created xsi:type="dcterms:W3CDTF">2024-01-15T16:23:44Z</dcterms:created>
  <dcterms:modified xsi:type="dcterms:W3CDTF">2025-07-07T07:29:01Z</dcterms:modified>
</cp:coreProperties>
</file>